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6705" tabRatio="699" activeTab="0"/>
  </bookViews>
  <sheets>
    <sheet name="Branch ATM_1" sheetId="1" r:id="rId1"/>
    <sheet name="CD Ratio_2" sheetId="2" r:id="rId2"/>
    <sheet name="CD Ratio_3" sheetId="3" r:id="rId3"/>
    <sheet name="CD Ratio_4" sheetId="4" r:id="rId4"/>
    <sheet name="PS_Adv_5" sheetId="5" r:id="rId5"/>
    <sheet name="National Goal_6" sheetId="6" r:id="rId6"/>
    <sheet name="Weaker Section_7" sheetId="7" r:id="rId7"/>
    <sheet name="Weaker Section_7A" sheetId="8" r:id="rId8"/>
    <sheet name="NPA_8" sheetId="9" r:id="rId9"/>
    <sheet name="NPA_8A" sheetId="10" r:id="rId10"/>
    <sheet name="NPA_8B" sheetId="11" r:id="rId11"/>
    <sheet name="NPA_8C" sheetId="12" r:id="rId12"/>
    <sheet name="NPA_8D" sheetId="13" r:id="rId13"/>
    <sheet name="Written off_9" sheetId="14" r:id="rId14"/>
    <sheet name="BRISK_10" sheetId="15" r:id="rId15"/>
    <sheet name="ACP_Agri11" sheetId="16" r:id="rId16"/>
    <sheet name="ACP_OPS_11A" sheetId="17" r:id="rId17"/>
    <sheet name="ACP_NPS_11B" sheetId="18" r:id="rId18"/>
    <sheet name="SSA_12A" sheetId="19" r:id="rId19"/>
    <sheet name="12B" sheetId="20" r:id="rId20"/>
    <sheet name="SSS_12C" sheetId="21" r:id="rId21"/>
    <sheet name="CMRHM_13A" sheetId="22" r:id="rId22"/>
    <sheet name="13B" sheetId="23" r:id="rId23"/>
    <sheet name="PMEGP_14" sheetId="24" r:id="rId24"/>
    <sheet name="NRLM_15" sheetId="25" r:id="rId25"/>
    <sheet name="16A" sheetId="26" r:id="rId26"/>
    <sheet name="16B" sheetId="27" r:id="rId27"/>
    <sheet name="16C" sheetId="28" r:id="rId28"/>
    <sheet name="RSETI_17" sheetId="29" r:id="rId29"/>
    <sheet name="SHG_18" sheetId="30" r:id="rId30"/>
    <sheet name="KCC_19" sheetId="31" r:id="rId31"/>
    <sheet name="Housing_20" sheetId="32" r:id="rId32"/>
    <sheet name="Disbursed Minority_22" sheetId="33" r:id="rId33"/>
    <sheet name="Outstanding Minority_23" sheetId="34" r:id="rId34"/>
    <sheet name="SC_24" sheetId="35" r:id="rId35"/>
    <sheet name="ST_25" sheetId="36" r:id="rId36"/>
    <sheet name="SCC_26" sheetId="37" r:id="rId37"/>
    <sheet name="ACC_GCC_27" sheetId="38" r:id="rId38"/>
    <sheet name="Edu loan_28" sheetId="39" r:id="rId39"/>
    <sheet name="Women_29" sheetId="40" r:id="rId40"/>
    <sheet name="Horticulture_30" sheetId="41" r:id="rId41"/>
    <sheet name="MSME_Table_31" sheetId="42" r:id="rId42"/>
    <sheet name="34(A)" sheetId="43" r:id="rId43"/>
    <sheet name="34(B)" sheetId="44" r:id="rId44"/>
    <sheet name="34(C)" sheetId="45" r:id="rId45"/>
    <sheet name="Hindi" sheetId="46" r:id="rId46"/>
    <sheet name="Br Exp_plan_36" sheetId="47" r:id="rId47"/>
  </sheets>
  <definedNames>
    <definedName name="CompanyName">#REF!</definedName>
    <definedName name="CustomerLookup">'Branch ATM_1'!$B$3:$B$59</definedName>
    <definedName name="Invoice_No">#REF!</definedName>
    <definedName name="InvoiceNoDetails">"InvoiceDetails[Invoice No]"</definedName>
    <definedName name="_xlnm.Print_Area" localSheetId="42">'34(A)'!$A$1:$R$63</definedName>
    <definedName name="_xlnm.Print_Area" localSheetId="15">'ACP_Agri11'!$A$1:$Q$63</definedName>
    <definedName name="_xlnm.Print_Area" localSheetId="16">'ACP_OPS_11A'!$A$1:$AA$63</definedName>
    <definedName name="_xlnm.Print_Area" localSheetId="0">'Branch ATM_1'!$A$1:$Q$60</definedName>
    <definedName name="_xlnm.Print_Area" localSheetId="5">'National Goal_6'!$A$1:$H$62</definedName>
    <definedName name="_xlnm.Print_Titles" localSheetId="0">'Branch ATM_1'!$2:$2</definedName>
    <definedName name="rngInvoice">#REF!</definedName>
  </definedNames>
  <calcPr fullCalcOnLoad="1"/>
</workbook>
</file>

<file path=xl/sharedStrings.xml><?xml version="1.0" encoding="utf-8"?>
<sst xmlns="http://schemas.openxmlformats.org/spreadsheetml/2006/main" count="4325" uniqueCount="1031">
  <si>
    <t>TOTAL</t>
  </si>
  <si>
    <t>Lookup</t>
  </si>
  <si>
    <t>Total</t>
  </si>
  <si>
    <t>Sl.No.</t>
  </si>
  <si>
    <t>BANKS</t>
  </si>
  <si>
    <t>RURAL</t>
  </si>
  <si>
    <t>SEMI URBAN</t>
  </si>
  <si>
    <t>URBAN</t>
  </si>
  <si>
    <t>SP.ME</t>
  </si>
  <si>
    <t>ATMS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</si>
  <si>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</si>
  <si>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</si>
  <si>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</si>
  <si>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</si>
  <si>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</si>
  <si>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</si>
  <si>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</si>
  <si>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</si>
  <si>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</si>
  <si>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Ltd.</t>
  </si>
  <si>
    <t>Indian Bank</t>
  </si>
  <si>
    <t>Indian Overseas Bank</t>
  </si>
  <si>
    <t>Oriental Bank of Comm.</t>
  </si>
  <si>
    <t>Punjab and Sindh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</si>
  <si>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</si>
  <si>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</si>
  <si>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</si>
  <si>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</si>
  <si>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</si>
  <si>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</si>
  <si>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Bharatiya Mahila Bank</t>
  </si>
  <si>
    <t>SUB TOTAL</t>
  </si>
  <si>
    <t>S.B. of Hyderabad</t>
  </si>
  <si>
    <t>S.B. of Mysore</t>
  </si>
  <si>
    <t>S.B. of Patiala</t>
  </si>
  <si>
    <t>S.B. of Travancore</t>
  </si>
  <si>
    <t>S.B.B. of Jaipur</t>
  </si>
  <si>
    <t>State Bank of India</t>
  </si>
  <si>
    <t>Axis Bank</t>
  </si>
  <si>
    <t>City Union Bank</t>
  </si>
  <si>
    <t>Dhan Lakshmi Bank</t>
  </si>
  <si>
    <t>HDFC Bank</t>
  </si>
  <si>
    <t>ICICI Bank</t>
  </si>
  <si>
    <t>Indusind Bank Limited</t>
  </si>
  <si>
    <t>Ing Vysya Bank</t>
  </si>
  <si>
    <t>Karnataka Bank Limited</t>
  </si>
  <si>
    <t>Kotak Mahindra Bank</t>
  </si>
  <si>
    <t>Lakshmi Vilas Bank</t>
  </si>
  <si>
    <t>The Federal Bank Ltd.</t>
  </si>
  <si>
    <t>The Jammu and Kashmir Bank</t>
  </si>
  <si>
    <t>The Karur Vysya Bank Ltd.</t>
  </si>
  <si>
    <t>Ratnakar Bank</t>
  </si>
  <si>
    <t>Yes Bank</t>
  </si>
  <si>
    <t>The South indian Bank</t>
  </si>
  <si>
    <t>Standard Chartered Bank</t>
  </si>
  <si>
    <t>Citi Bank</t>
  </si>
  <si>
    <t>MGB</t>
  </si>
  <si>
    <t>CMPGB</t>
  </si>
  <si>
    <t>NJGB</t>
  </si>
  <si>
    <t>M.P.Co-operative Bank</t>
  </si>
  <si>
    <t>M.P.S.A.R.D.B.</t>
  </si>
  <si>
    <t>BRANCES</t>
  </si>
  <si>
    <t>DEPOSIT</t>
  </si>
  <si>
    <t>ADVANCES</t>
  </si>
  <si>
    <t>C.D RATIO</t>
  </si>
  <si>
    <t>SEMI-URBAN</t>
  </si>
  <si>
    <t>[Amt. in lacs]</t>
  </si>
  <si>
    <t>BRANCHES</t>
  </si>
  <si>
    <t>% Of NPA</t>
  </si>
  <si>
    <t>PREVIOUS QUARTER</t>
  </si>
  <si>
    <t>CURRENT QUARTER</t>
  </si>
  <si>
    <t>BONDS</t>
  </si>
  <si>
    <t>DEBENTURES</t>
  </si>
  <si>
    <t>OTHERS</t>
  </si>
  <si>
    <t>TOTAL INVESTMENT</t>
  </si>
  <si>
    <t>TOTAL ADVANCES</t>
  </si>
  <si>
    <t>INVESTMENTS+ ADVANCES</t>
  </si>
  <si>
    <t>DEPOSITS</t>
  </si>
  <si>
    <t>CREDIT+INV. TO DEPOSIT RATIO</t>
  </si>
  <si>
    <t>NO. OF A/C UNDER PS ADV</t>
  </si>
  <si>
    <t>BREAK UP OF ADVANCES</t>
  </si>
  <si>
    <t>Out of Agriculture advance</t>
  </si>
  <si>
    <t>OUT OF AGRICULTURE ADVANCE, ADVANCES TO SMALL AND MARGINAL FARMERS</t>
  </si>
  <si>
    <t>TOTAL CREDIT</t>
  </si>
  <si>
    <t>% OF PS TO TOTAL CR</t>
  </si>
  <si>
    <t>AGRI</t>
  </si>
  <si>
    <t>MSE</t>
  </si>
  <si>
    <t>OPS</t>
  </si>
  <si>
    <t>Crop Loan</t>
  </si>
  <si>
    <t>Term Loan</t>
  </si>
  <si>
    <t>AMOUNT</t>
  </si>
  <si>
    <t>% TO CR</t>
  </si>
  <si>
    <t>% TO PS ADVANCE</t>
  </si>
  <si>
    <t>SLBC Madhya Pradesh   TABLE-I</t>
  </si>
  <si>
    <t>TABLE-2</t>
  </si>
  <si>
    <r>
      <t xml:space="preserve">SLBC Madhya Pradesh. Convenor-Central Bank of India                                                              </t>
    </r>
    <r>
      <rPr>
        <b/>
        <sz val="12"/>
        <color indexed="9"/>
        <rFont val="Times New Roman"/>
        <family val="1"/>
      </rPr>
      <t xml:space="preserve"> </t>
    </r>
  </si>
  <si>
    <t>TABLE-3</t>
  </si>
  <si>
    <t>TABLE-4</t>
  </si>
  <si>
    <t>TABLE-5</t>
  </si>
  <si>
    <t>CR + INV TO DEPOSIT</t>
  </si>
  <si>
    <t>C.D. RATIO</t>
  </si>
  <si>
    <t>PS ADV.</t>
  </si>
  <si>
    <t>WEAKER SECTION</t>
  </si>
  <si>
    <t>WEAKER SEC. TO P.S. ADV.</t>
  </si>
  <si>
    <t>TABLE-6</t>
  </si>
  <si>
    <t xml:space="preserve"> </t>
  </si>
  <si>
    <t>TOTAL OUTSTANDING LOANS TO WEAKER SECTION</t>
  </si>
  <si>
    <t>OUT OF TOTAL ADVANCES TO WEAKER SECTION , OUTSTANDING ASSISTANCE TO</t>
  </si>
  <si>
    <t>SMALL,MARGINAL FARMERS &amp; LAND LESS LABOURERS</t>
  </si>
  <si>
    <t>SC/ST</t>
  </si>
  <si>
    <t>D.R.I</t>
  </si>
  <si>
    <t>N.R.L.M</t>
  </si>
  <si>
    <t>A/C</t>
  </si>
  <si>
    <t>TABLE-7</t>
  </si>
  <si>
    <t>PS ADVANCES TO WEAKER SECTION</t>
  </si>
  <si>
    <t>ARTISANS VILLAGE COTTAGE INDUSTRIES</t>
  </si>
  <si>
    <t>NULM</t>
  </si>
  <si>
    <t>SHG's</t>
  </si>
  <si>
    <t>SRMS</t>
  </si>
  <si>
    <t>ANTYAVYASAI</t>
  </si>
  <si>
    <t>A/c</t>
  </si>
  <si>
    <t>Amt.</t>
  </si>
  <si>
    <t>AGRICULTURE</t>
  </si>
  <si>
    <t>CGTMSE</t>
  </si>
  <si>
    <t>SUB-STD</t>
  </si>
  <si>
    <t>DOUBT</t>
  </si>
  <si>
    <t>LOSS</t>
  </si>
  <si>
    <t>TABLE-8</t>
  </si>
  <si>
    <t>CMRHM</t>
  </si>
  <si>
    <t>PMEGP</t>
  </si>
  <si>
    <t>NRLM(GROUP)</t>
  </si>
  <si>
    <t>NRLM(IND)</t>
  </si>
  <si>
    <t>KVIC</t>
  </si>
  <si>
    <t>ANTYAVYASAYI(IND)</t>
  </si>
  <si>
    <t>HOUSING</t>
  </si>
  <si>
    <t>EDUCATION</t>
  </si>
  <si>
    <t>AGR</t>
  </si>
  <si>
    <t>TOTAL PS</t>
  </si>
  <si>
    <t>OUTS</t>
  </si>
  <si>
    <t>NPA</t>
  </si>
  <si>
    <t>%NPA</t>
  </si>
  <si>
    <t>CM Rural Housing</t>
  </si>
  <si>
    <t>TABLE-9</t>
  </si>
  <si>
    <t>2010-11</t>
  </si>
  <si>
    <t>2011-12</t>
  </si>
  <si>
    <t>2012-13</t>
  </si>
  <si>
    <t>2013-14</t>
  </si>
  <si>
    <t>2014-15</t>
  </si>
  <si>
    <t>2015-16</t>
  </si>
  <si>
    <t>TOTAL AGRICULTURE</t>
  </si>
  <si>
    <t>TARGET</t>
  </si>
  <si>
    <t>ACHIEVEMENT</t>
  </si>
  <si>
    <t>% Of ACHIEVEMENT</t>
  </si>
  <si>
    <t>NO.</t>
  </si>
  <si>
    <t>AMT</t>
  </si>
  <si>
    <t>TOTAL PRIORITY SECTOR</t>
  </si>
  <si>
    <t>HEAVY INDUSTRIES</t>
  </si>
  <si>
    <t>MEDIUM INDUSTRIES</t>
  </si>
  <si>
    <t>TOTAL NON-PRIORITY SECTOR</t>
  </si>
  <si>
    <t>Actual Opened In Current Financial Year</t>
  </si>
  <si>
    <t>Rural</t>
  </si>
  <si>
    <t>Semi-Urban</t>
  </si>
  <si>
    <t>Urban</t>
  </si>
  <si>
    <t>TABLE- 36</t>
  </si>
  <si>
    <t xml:space="preserve">Plan For Current Financial Year </t>
  </si>
  <si>
    <t>क्र. सं.</t>
  </si>
  <si>
    <t>बैंक</t>
  </si>
  <si>
    <t>कुल पत्र प्राप्त</t>
  </si>
  <si>
    <t>हिंदी में प्राप्त पत्रों की संख्या</t>
  </si>
  <si>
    <t>पत्रों के उत्तर हिंदी में</t>
  </si>
  <si>
    <t>उत्तर देना जरुरी नहीं</t>
  </si>
  <si>
    <t>पत्रों के उत्तर हिंदी में देने का प्रतिशत</t>
  </si>
  <si>
    <r>
      <rPr>
        <b/>
        <sz val="14"/>
        <color indexed="9"/>
        <rFont val="Kokila"/>
        <family val="2"/>
      </rPr>
      <t>राज्य स्तरीय बैंकर्स समिति, मध्यप्रदेश</t>
    </r>
    <r>
      <rPr>
        <b/>
        <sz val="11"/>
        <color indexed="9"/>
        <rFont val="Times New Roman"/>
        <family val="1"/>
      </rPr>
      <t xml:space="preserve">                                </t>
    </r>
    <r>
      <rPr>
        <b/>
        <sz val="12"/>
        <color indexed="9"/>
        <rFont val="Times New Roman"/>
        <family val="1"/>
      </rPr>
      <t xml:space="preserve"> </t>
    </r>
  </si>
  <si>
    <t>TABLE:</t>
  </si>
  <si>
    <t>MSME LOANS WITHOUT COLLATERAL SECURITY UPTO RS. 10 LAKHS</t>
  </si>
  <si>
    <t>ADVANCE COVERED UNDER CGTMSME CREDIT GUARANTEE FUND SCHEME FOR SMALL INDUSTRIES TO MSMES UNIT</t>
  </si>
  <si>
    <t>COMPOSITE MSME LOANS THROUGH SINGLE WINDOW</t>
  </si>
  <si>
    <t>SICK UNITS</t>
  </si>
  <si>
    <t>LIMIT</t>
  </si>
  <si>
    <t>OUTS.</t>
  </si>
  <si>
    <t>TABLE-31</t>
  </si>
  <si>
    <t>TOTAL DISBURSEMENT MICRO MANUF &amp; SMALL MANUF.</t>
  </si>
  <si>
    <t>TOTAL DISBURSEMENT MICRO SERVICE &amp; SMALL SERVICE.</t>
  </si>
  <si>
    <t>Micro Manuf (upto 10 lakh) ENT.</t>
  </si>
  <si>
    <t>Micro Manuf INV (upto 25 lakh).</t>
  </si>
  <si>
    <t>Small Manuf INV UPTO 25 lakh to 5 Crore</t>
  </si>
  <si>
    <t>Total Small and Micro ENT</t>
  </si>
  <si>
    <t>Micro Service (UPTO 5 lakh)</t>
  </si>
  <si>
    <t>Micro-Ser. INV UPTO 5 lakh to 10 lakh</t>
  </si>
  <si>
    <t>Small Service INV 10 lakh to 2 Crore</t>
  </si>
  <si>
    <t>Total Small and Micro Services</t>
  </si>
  <si>
    <t>AMT.</t>
  </si>
  <si>
    <t>TABLE-34A</t>
  </si>
  <si>
    <t>TABLE-34B</t>
  </si>
  <si>
    <t>TOTAL OUTSTANDING MICRO MANUF &amp; SMALL MANUF.</t>
  </si>
  <si>
    <t>TOTAL OUTSTANDING MICRO SERVICE &amp; SMALL SERVICE.</t>
  </si>
  <si>
    <t>TOTAL DISBURSEMENT MEDIUM ENTERPRISES</t>
  </si>
  <si>
    <t>TOTAL OUTSTANDING MEDIUM ENTERPRISES</t>
  </si>
  <si>
    <t>TABLE: 34C</t>
  </si>
  <si>
    <t>CARD ISSUED</t>
  </si>
  <si>
    <t>AMOUNT SANCTIONED</t>
  </si>
  <si>
    <t>AMOUNT DISBURSED</t>
  </si>
  <si>
    <t>SINCE INSCEPTION</t>
  </si>
  <si>
    <t>TARGET (No.)</t>
  </si>
  <si>
    <t>TABLE: 26</t>
  </si>
  <si>
    <t>TABLE: 27</t>
  </si>
  <si>
    <t>ARTISAN CREDIT CARD</t>
  </si>
  <si>
    <t>GENERAL CREDIT CARD</t>
  </si>
  <si>
    <t>CARD ISSUED SINCE INSCEPTION</t>
  </si>
  <si>
    <t>LOAN SANCTIONED DURING FY</t>
  </si>
  <si>
    <t>OF WHICH GIRL STUDENT</t>
  </si>
  <si>
    <t>LOAN DISBURSED DURING FY</t>
  </si>
  <si>
    <t>LOAN OUTSTANDING DURING FY</t>
  </si>
  <si>
    <t>TABLE: 28</t>
  </si>
  <si>
    <t>ADVANCE</t>
  </si>
  <si>
    <t>MSME</t>
  </si>
  <si>
    <t>NPS</t>
  </si>
  <si>
    <t>OF WHICH NPA</t>
  </si>
  <si>
    <t>TABLE: 29</t>
  </si>
  <si>
    <t>TABLE: 30</t>
  </si>
  <si>
    <t>TOTAL OUTSTANDING AT THE END OF QTR</t>
  </si>
  <si>
    <t>OUT OF WHICH SC/ST</t>
  </si>
  <si>
    <t>TO WOMEN BENEFICIARIES</t>
  </si>
  <si>
    <t>CASES RECD.</t>
  </si>
  <si>
    <t>CASES SANCTINED</t>
  </si>
  <si>
    <t>CASES DISBURSED</t>
  </si>
  <si>
    <t>CASES REJ/RETD</t>
  </si>
  <si>
    <t>CASES PENDING</t>
  </si>
  <si>
    <t>TABLE-7A</t>
  </si>
  <si>
    <t>TABLE-8A</t>
  </si>
  <si>
    <t>TABLE-8B</t>
  </si>
  <si>
    <t>TABLE-8C</t>
  </si>
  <si>
    <t>TABLE-8D</t>
  </si>
  <si>
    <t>TABLE-11</t>
  </si>
  <si>
    <t>TABLE-11A</t>
  </si>
  <si>
    <t>TABLE-11B</t>
  </si>
  <si>
    <t>Name of State: MP</t>
  </si>
  <si>
    <t>TABLE 12A</t>
  </si>
  <si>
    <t>No.Of SSA allotted    (a)</t>
  </si>
  <si>
    <t xml:space="preserve">Total No. Of BC Required </t>
  </si>
  <si>
    <t>SSA Covered through fixed location BCs (b)</t>
  </si>
  <si>
    <t>SSA COVERED THROUGH CSC ( c )</t>
  </si>
  <si>
    <t>SSA COVERED THROUGH BC+CSC (d)</t>
  </si>
  <si>
    <t>SSA Covered through Branches ( e )</t>
  </si>
  <si>
    <t>SSA Covered through Mobile Van (f)</t>
  </si>
  <si>
    <t>TOTAL SSA COVERED (= d+e+f)               (G)</t>
  </si>
  <si>
    <t>(H)</t>
  </si>
  <si>
    <t>No. of location Uncovered due to connectivity (out of (H))</t>
  </si>
  <si>
    <t xml:space="preserve">No. Of BCs having on line Device Capable Of </t>
  </si>
  <si>
    <t xml:space="preserve">NO OF BC LOCATIONS WITH PREMISES BY MP GOVT. </t>
  </si>
  <si>
    <t>NO OF BCAs PROVIDED WITH UNIFORM &amp; BAG</t>
  </si>
  <si>
    <t>NAME OF BANKS</t>
  </si>
  <si>
    <t>Uncovered             (A-G)</t>
  </si>
  <si>
    <t>E-KYC Account Opening</t>
  </si>
  <si>
    <t>Inter Operable withdrwal Txn Rupay Card</t>
  </si>
  <si>
    <t xml:space="preserve">Inter Operable withdrwal Txn AEPS </t>
  </si>
  <si>
    <t>Authenticated Aadhaar Seeding Of existing a/c holder</t>
  </si>
  <si>
    <t>Punjab &amp; Sind Bank</t>
  </si>
  <si>
    <t>SBBJ</t>
  </si>
  <si>
    <t>Bank Of India</t>
  </si>
  <si>
    <t>Bank of Maharastra</t>
  </si>
  <si>
    <t>IDBI</t>
  </si>
  <si>
    <t>Oriental Bank of Commerce</t>
  </si>
  <si>
    <t>ICICI</t>
  </si>
  <si>
    <t>Indusind Bank</t>
  </si>
  <si>
    <t>HDFC Bank Ltd.</t>
  </si>
  <si>
    <t>Kotak Mahindra Bank Ltd.</t>
  </si>
  <si>
    <t>State Bank of Bikaner &amp; Jaipur</t>
  </si>
  <si>
    <t>UCO Bank</t>
  </si>
  <si>
    <t>TABLE:12B</t>
  </si>
  <si>
    <t>SAVING A/C OPENED</t>
  </si>
  <si>
    <t>AMOUNT DEPOSITED IN HSS</t>
  </si>
  <si>
    <t>No. of Accts Credit Linked</t>
  </si>
  <si>
    <t>Amount Disbursed</t>
  </si>
  <si>
    <t>TABLE:18</t>
  </si>
  <si>
    <t>LIMIT SANC.</t>
  </si>
  <si>
    <t>AMOUNT DISB.</t>
  </si>
  <si>
    <t>BALANCE OUTS. AMOUNT</t>
  </si>
  <si>
    <t>CARDS ISSUED SINCE INSP. (No)</t>
  </si>
  <si>
    <t>COVERED UNDER PAIS(No)</t>
  </si>
  <si>
    <t>TABLE:19</t>
  </si>
  <si>
    <t>CASES SANC</t>
  </si>
  <si>
    <t>CASES RETURN REJECT</t>
  </si>
  <si>
    <t>TABLE:20</t>
  </si>
  <si>
    <t>TABLE:22</t>
  </si>
  <si>
    <t>MUSLIM</t>
  </si>
  <si>
    <t>SIKHS</t>
  </si>
  <si>
    <t>CHRISTIANS</t>
  </si>
  <si>
    <t>PARSIS</t>
  </si>
  <si>
    <t>BUDDHISTS</t>
  </si>
  <si>
    <t>JAINS</t>
  </si>
  <si>
    <t>TABLE:23</t>
  </si>
  <si>
    <t>TABLE:24</t>
  </si>
  <si>
    <t>APPL.RECEIVED</t>
  </si>
  <si>
    <t>APPL.SANCTIONED</t>
  </si>
  <si>
    <t>APPL.DISBURSED</t>
  </si>
  <si>
    <t>APPL.REJECTED/RETURN</t>
  </si>
  <si>
    <t>APPL.PENDING</t>
  </si>
  <si>
    <t>TOTAL OUTSTANDING</t>
  </si>
  <si>
    <t>NPA A/Cs</t>
  </si>
  <si>
    <t>TABLE:25</t>
  </si>
  <si>
    <t xml:space="preserve"> APPL.    SANCTIONED</t>
  </si>
  <si>
    <t>APPL.     DISBURSED</t>
  </si>
  <si>
    <t>APPL.      RECEIVED</t>
  </si>
  <si>
    <t>APPL.     PENDING</t>
  </si>
  <si>
    <t>PROGRESS DURING THE QUARTER ENDED JUNE 30, 2015</t>
  </si>
  <si>
    <t>****** PROGRESS DURING QTR ENDED JUNE 30, 2015 ******</t>
  </si>
  <si>
    <t>प्रगति वर्तमान वित्तीय वर्ष तिमाही जून 2015</t>
  </si>
  <si>
    <t>TARGET Credit Linkage</t>
  </si>
  <si>
    <t>Amount held in the Accounts</t>
  </si>
  <si>
    <t>Total no. of SHG A/c (SB) as on 30.06.15</t>
  </si>
  <si>
    <t>No. of NPA A/c out of Total</t>
  </si>
  <si>
    <t>TARGET  SB Linkage</t>
  </si>
  <si>
    <t>Total NPA (Amt.)</t>
  </si>
  <si>
    <t>TOTAL PS ADV.</t>
  </si>
  <si>
    <t>DCB</t>
  </si>
  <si>
    <t>TOTAL AGRI. (% to Total Credit)</t>
  </si>
  <si>
    <t>SNo.</t>
  </si>
  <si>
    <t>Bank Name</t>
  </si>
  <si>
    <t>Submitted By  Bank(s)</t>
  </si>
  <si>
    <t>Forwarded By Thier Nodal Dist. Branch(s)</t>
  </si>
  <si>
    <t>Alloted by District Administration to Revenue Officers</t>
  </si>
  <si>
    <t>Rejected/ Returned By Dist. Admn.</t>
  </si>
  <si>
    <t>Demand Notices Issued by Revenue Officers</t>
  </si>
  <si>
    <t>Recovery Received Against Demand Notices</t>
  </si>
  <si>
    <t>Disposed Off RRC(s) By Dist. Admn.</t>
  </si>
  <si>
    <t>RRC(s) Pending for Disposal</t>
  </si>
  <si>
    <t>No.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</si>
  <si>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</si>
  <si>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</si>
  <si>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</si>
  <si>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</si>
  <si>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</si>
  <si>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</si>
  <si>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</si>
  <si>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</si>
  <si>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</si>
  <si>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</si>
  <si>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</si>
  <si>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</si>
  <si>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</si>
  <si>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</si>
  <si>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</si>
  <si>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</si>
  <si>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</si>
  <si>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</si>
  <si>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Central MP Gramin Bank</t>
  </si>
  <si>
    <t>Hongkong Sanghai Bank</t>
  </si>
  <si>
    <t>ICICI BANK</t>
  </si>
  <si>
    <t xml:space="preserve">Madhyanchal Gramin Bank </t>
  </si>
  <si>
    <t>Narmada Jhabua Gramin Bank</t>
  </si>
  <si>
    <t>Punjab and Sind Bank</t>
  </si>
  <si>
    <t>Saraswat Co-op. Bank Ltd.</t>
  </si>
  <si>
    <t>State Bank of Hyderabad</t>
  </si>
  <si>
    <t>State Bank of Patiala</t>
  </si>
  <si>
    <t>The South Indian Bank Ltd</t>
  </si>
  <si>
    <t>SR</t>
  </si>
  <si>
    <t>BANK</t>
  </si>
  <si>
    <t>PMJJBY</t>
  </si>
  <si>
    <t>PMSBY</t>
  </si>
  <si>
    <t>APY</t>
  </si>
  <si>
    <t>Sr. No.</t>
  </si>
  <si>
    <t>Bank</t>
  </si>
  <si>
    <t>Achievement %</t>
  </si>
  <si>
    <t>FY 2015-16</t>
  </si>
  <si>
    <t xml:space="preserve">Punjab National Bank </t>
  </si>
  <si>
    <t>Madhyanchal Gramin Bank</t>
  </si>
  <si>
    <t>Sr.</t>
  </si>
  <si>
    <t>No. of cases submitted to Banks</t>
  </si>
  <si>
    <t>No. of Accounts Sanctioned as on 03.09.2015</t>
  </si>
  <si>
    <t>Punjab &amp; Sindh Bank</t>
  </si>
  <si>
    <t>Bhopal Cooperative</t>
  </si>
  <si>
    <t>Bank of Maharashta</t>
  </si>
  <si>
    <t>Banks</t>
  </si>
  <si>
    <t>Target allocated for the FY 2015-16</t>
  </si>
  <si>
    <t>Disbursed</t>
  </si>
  <si>
    <t>Pending for Sanction</t>
  </si>
  <si>
    <t>Amt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</si>
  <si>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</si>
  <si>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</si>
  <si>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</si>
  <si>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</si>
  <si>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</si>
  <si>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</si>
  <si>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</si>
  <si>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</si>
  <si>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</si>
  <si>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</si>
  <si>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</si>
  <si>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</si>
  <si>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 xml:space="preserve">Bank of India </t>
  </si>
  <si>
    <t xml:space="preserve">Corporation Bank </t>
  </si>
  <si>
    <t xml:space="preserve">Indian Bank </t>
  </si>
  <si>
    <t>OBC</t>
  </si>
  <si>
    <t>S.B.of Hyderabad</t>
  </si>
  <si>
    <t>State Bank of Mysore</t>
  </si>
  <si>
    <t>S.B.of Travancore</t>
  </si>
  <si>
    <t xml:space="preserve">UCO Bank </t>
  </si>
  <si>
    <t>Grand Total</t>
  </si>
  <si>
    <t>Application Received</t>
  </si>
  <si>
    <t>Application Sanctioned</t>
  </si>
  <si>
    <t>Achievement % (No. of applications sanctioned out of no. of appl. received)</t>
  </si>
  <si>
    <t>S.NO.</t>
  </si>
  <si>
    <t>BANK NAME</t>
  </si>
  <si>
    <t>Submitted cases from 1st April 2015 to end of month</t>
  </si>
  <si>
    <t xml:space="preserve">Sanctioned </t>
  </si>
  <si>
    <t xml:space="preserve">Returned by bank </t>
  </si>
  <si>
    <t xml:space="preserve">Pending for sanction by bank </t>
  </si>
  <si>
    <t xml:space="preserve">Disbursement </t>
  </si>
  <si>
    <t xml:space="preserve">Pending for disbursement </t>
  </si>
  <si>
    <t xml:space="preserve">ALB </t>
  </si>
  <si>
    <t xml:space="preserve">BOM </t>
  </si>
  <si>
    <t xml:space="preserve">BOB </t>
  </si>
  <si>
    <t xml:space="preserve">BOI </t>
  </si>
  <si>
    <t xml:space="preserve">Canara </t>
  </si>
  <si>
    <t xml:space="preserve">CBI </t>
  </si>
  <si>
    <t xml:space="preserve">CCB </t>
  </si>
  <si>
    <t xml:space="preserve">CMPGB </t>
  </si>
  <si>
    <t xml:space="preserve">Coorporetion bank </t>
  </si>
  <si>
    <t xml:space="preserve">DENA BANK </t>
  </si>
  <si>
    <t xml:space="preserve">HDFC Bank </t>
  </si>
  <si>
    <t xml:space="preserve">ICICI </t>
  </si>
  <si>
    <t xml:space="preserve">IDBI </t>
  </si>
  <si>
    <t xml:space="preserve">Indian Bank  </t>
  </si>
  <si>
    <t xml:space="preserve">NJGB </t>
  </si>
  <si>
    <t xml:space="preserve">OBC </t>
  </si>
  <si>
    <t xml:space="preserve">PNB </t>
  </si>
  <si>
    <t xml:space="preserve">RRB </t>
  </si>
  <si>
    <t xml:space="preserve">SBI </t>
  </si>
  <si>
    <t xml:space="preserve">Syndicate Bank  </t>
  </si>
  <si>
    <t xml:space="preserve">UBI </t>
  </si>
  <si>
    <t xml:space="preserve">UCO  </t>
  </si>
  <si>
    <t xml:space="preserve">Vijiya Bank </t>
  </si>
  <si>
    <t xml:space="preserve">TOTAL </t>
  </si>
  <si>
    <t>Dist Central Co-op Bank</t>
  </si>
  <si>
    <t>Karnataka Bank Ltd.</t>
  </si>
  <si>
    <t>Ratnakar Bank Ltd.</t>
  </si>
  <si>
    <t>SB Bikaner &amp; Jaipur</t>
  </si>
  <si>
    <t>The J&amp;Kashmir Bank</t>
  </si>
  <si>
    <t>The South Indian Bank</t>
  </si>
  <si>
    <t>S.B of Travancore</t>
  </si>
  <si>
    <t>Tamil markentil bank</t>
  </si>
  <si>
    <t>The J&amp; Kashmir Bank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</si>
  <si>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</si>
  <si>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</si>
  <si>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</si>
  <si>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</si>
  <si>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</si>
  <si>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</si>
  <si>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</si>
  <si>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</si>
  <si>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</si>
  <si>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</si>
  <si>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</si>
  <si>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</si>
  <si>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</si>
  <si>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</si>
  <si>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</si>
  <si>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</si>
  <si>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</si>
  <si>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</si>
  <si>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</si>
  <si>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</si>
  <si>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</si>
  <si>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</si>
  <si>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</si>
  <si>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</si>
  <si>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</si>
  <si>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</si>
  <si>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</si>
  <si>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</si>
  <si>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</si>
  <si>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</si>
  <si>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</si>
  <si>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</si>
  <si>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</si>
  <si>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</si>
  <si>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</si>
  <si>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</si>
  <si>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</si>
  <si>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</si>
  <si>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</si>
  <si>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</si>
  <si>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</si>
  <si>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</si>
  <si>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</si>
  <si>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</si>
  <si>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</si>
  <si>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</si>
  <si>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SINGARAULI</t>
  </si>
  <si>
    <t>TIKAMGARH</t>
  </si>
  <si>
    <t>UJJAIN</t>
  </si>
  <si>
    <t>UMARIYA</t>
  </si>
  <si>
    <t>VIDISHA</t>
  </si>
  <si>
    <r>
      <t xml:space="preserve">SLBC Madhya Pradesh. Convenor-Central Bank of India         Amt. in Lakh  TABLE: 16A                                                    </t>
    </r>
    <r>
      <rPr>
        <b/>
        <sz val="12"/>
        <color indexed="9"/>
        <rFont val="Times New Roman"/>
        <family val="1"/>
      </rPr>
      <t xml:space="preserve"> </t>
    </r>
  </si>
  <si>
    <r>
      <t xml:space="preserve">SLBC Madhya Pradesh. Convenor-Central Bank of India         Amt. in Lakh TABLE: 15                                                    </t>
    </r>
    <r>
      <rPr>
        <b/>
        <sz val="12"/>
        <color indexed="9"/>
        <rFont val="Times New Roman"/>
        <family val="1"/>
      </rPr>
      <t xml:space="preserve"> </t>
    </r>
  </si>
  <si>
    <r>
      <t xml:space="preserve">SLBC Madhya Pradesh. Convenor-Central Bank of India          Amt. in Lakh           TABLE: 14                                                    </t>
    </r>
    <r>
      <rPr>
        <b/>
        <sz val="12"/>
        <color indexed="9"/>
        <rFont val="Times New Roman"/>
        <family val="1"/>
      </rPr>
      <t xml:space="preserve"> </t>
    </r>
  </si>
  <si>
    <r>
      <t xml:space="preserve">SLBC Madhya Pradesh. Convenor-Central Bank of India         Amt. in Lakh TABLE: 16B                                                    </t>
    </r>
    <r>
      <rPr>
        <b/>
        <sz val="12"/>
        <color indexed="9"/>
        <rFont val="Times New Roman"/>
        <family val="1"/>
      </rPr>
      <t xml:space="preserve"> </t>
    </r>
  </si>
  <si>
    <r>
      <t xml:space="preserve">SLBC Madhya Pradesh. Convenor-Central Bank of India          Amt. in Lakh TABLE: 16C                                                    </t>
    </r>
    <r>
      <rPr>
        <b/>
        <sz val="12"/>
        <color indexed="9"/>
        <rFont val="Times New Roman"/>
        <family val="1"/>
      </rPr>
      <t xml:space="preserve"> </t>
    </r>
  </si>
  <si>
    <t>Bank wise posiotion of Branches/ATMs as on 30th September 2015</t>
  </si>
  <si>
    <t>BANKWISE INFORMATION REGARDING DEPOSITS, ADVANCES AND C.D.RATIO  As on 30.09.2015</t>
  </si>
  <si>
    <t>BANKWISE STATEMENT OF CREDIT+INVESTMENT TO DEPOSIT RATIO IN M.P.  As on 30.09.2015</t>
  </si>
  <si>
    <t>BANK WISE PRIORITY SECTOR, DIRECT AGRICULTURE, WEAKER SECTION ADVANCES AS ON 30.09.2015</t>
  </si>
  <si>
    <t>BANKWISE POSITION OF NATIONAL GOALS  As on 30.09.2015</t>
  </si>
  <si>
    <t>BANKWISE POSITION OF OUTSTANDING TO WEAKER SECTION  As on 30.09.2015</t>
  </si>
  <si>
    <t>POSITION OF SECTOR WISE SUB-STANDARD, DOUBTFUL, LOSS As on 30th September 2015</t>
  </si>
  <si>
    <t>POSITION OF SECTOR WISE SUB-STANDARD, DOUBTFUL, LOSS As on 30.09.2015</t>
  </si>
  <si>
    <t>OUTSTANDING &amp; NPA OF AGR, MSE,OPS As on 30.09.2015</t>
  </si>
  <si>
    <t>POSITION OF WRITTEN OFF ACCOUNTS &amp; AMOUNT As on 30.09.2015</t>
  </si>
  <si>
    <t>Bank-wise Summary showing status of RRCs for the period of  01/04/2015 - 30/09/2015   (amount in Lakhs)</t>
  </si>
  <si>
    <t>BANK WISE ANNUAL CREDIT PLAN FY 2015-16 (As on 30.09.2015)</t>
  </si>
  <si>
    <t>STATUS REPORT ON BANK MITRA AND INFRASTRUCTURE (STATEWISE) AS ON  30.09.2015</t>
  </si>
  <si>
    <t>Coverage of unbanked villages Bank-wise -  (position for the quarter ending 30.09.2015 )</t>
  </si>
  <si>
    <t>BANK WISE PROGRESS UNDER URBAN POOR HOUSING FINANCE FY 2015-16 As on 30.09.2015      TABLE: 13B</t>
  </si>
  <si>
    <t>BANK WISE PROGRESS UNDER PMEGP As on 30.09.2015</t>
  </si>
  <si>
    <t>BANK WISE PROGRESS UNDER NRLM As on 30.09.2015</t>
  </si>
  <si>
    <t>BANK WISE PROGRESS UNDER MMYUY As on 30.09.2015</t>
  </si>
  <si>
    <t>BANK WISE PROGRESS UNDER MMSY As on 30.09.2015</t>
  </si>
  <si>
    <t>DISTRICT WISE PROGRESS UNDER MMAKY As on 30.09.2015</t>
  </si>
  <si>
    <t>PROGRESS UNDER SHG-BANK LINKAGE FY 2015-16 (As on 30.09.2015)</t>
  </si>
  <si>
    <t xml:space="preserve">TARGET </t>
  </si>
  <si>
    <t>PROGRESS OF IMPLEMENTATION OF KISAN CREDIT CARD (As on 30.09.2015)</t>
  </si>
  <si>
    <t>BANKWISE INFORMATION ON FINANCIAL ASSISTANCE UNDER HOUSING SCHEME (DIRECT LENDING) As on 30.09.2015</t>
  </si>
  <si>
    <t>LOANS DISBURSED TO MINIORITY COMMUNITIES (RELIGION WISE) As on 30.09.2015</t>
  </si>
  <si>
    <t>LOANS OUTSTANDING TO MINIORITY COMMUNITIES (RELIGION WISE) As on 30.09.2015</t>
  </si>
  <si>
    <t>FINANCIAL ASSISTANCE TO SCHEDULED CASTE As on 30.09.2015</t>
  </si>
  <si>
    <t>FINANCIAL ASSISTANCE TO SCHEDULED TRIBES As on 30.09.2015</t>
  </si>
  <si>
    <t>PROGRESS UNDER SWAROJGAR CREDIT CARD As on 30.09.2015</t>
  </si>
  <si>
    <t>PROGRESS UNDER ARTISAN CREDIT CARD / GENERAL CREDIT CARD AS ON 30.09.2015</t>
  </si>
  <si>
    <t>PROGRESS UNDER EDUCATION LOAN AS ON 30.09.2015</t>
  </si>
  <si>
    <t>DATA ON COVERAGE OF WOMEN AS ON 30.09.2015</t>
  </si>
  <si>
    <t>PROGRESS UNDER NATIONAL HORTICULTURE MISSION AS ON 30.09.2015</t>
  </si>
  <si>
    <t>COMPREHENSIVE POLICY PACKAGE FOR MSME SECTOR As on 30.09.2015</t>
  </si>
  <si>
    <t>FRESH DISBURSEMENT TO MSME SECTOR As on 30.09.2015</t>
  </si>
  <si>
    <t>FRESH ADVANCES TO MSME SECTOR As on 30.09.2015</t>
  </si>
  <si>
    <t>FRESH ADVANCES TO MEDIUM ENTEPRISES AS ON 30.09.2015</t>
  </si>
  <si>
    <r>
      <rPr>
        <b/>
        <sz val="16"/>
        <color indexed="9"/>
        <rFont val="Kokila"/>
        <family val="2"/>
      </rPr>
      <t>हिंदी राज्य भाषा की प्रगति</t>
    </r>
    <r>
      <rPr>
        <b/>
        <sz val="16"/>
        <color indexed="9"/>
        <rFont val="Times New Roman"/>
        <family val="1"/>
      </rPr>
      <t xml:space="preserve"> </t>
    </r>
    <r>
      <rPr>
        <b/>
        <sz val="12"/>
        <color indexed="9"/>
        <rFont val="Times New Roman"/>
        <family val="1"/>
      </rPr>
      <t>30.09.2015</t>
    </r>
  </si>
  <si>
    <t>BRANCH EXPANSION PLAN F.Y. 2015-16 As on 30.09.2015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</si>
  <si>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</si>
  <si>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s</t>
  </si>
  <si>
    <t>PROGRESS OF RURAL SELF EMPLOYMENT INSTITUTES (RSETIs) IN THE STATE OF MADHYA PRADESH AS ON OCTOBER 15</t>
  </si>
  <si>
    <t>S. N.</t>
  </si>
  <si>
    <t>RSETI</t>
  </si>
  <si>
    <t>Targets F Y 2015-16</t>
  </si>
  <si>
    <t>Achievement  as on October 2015</t>
  </si>
  <si>
    <t>No. of candidates settled during FY 15-16</t>
  </si>
  <si>
    <t>Achievement since inception</t>
  </si>
  <si>
    <t>No. of pro.</t>
  </si>
  <si>
    <t>No of candidates</t>
  </si>
  <si>
    <t>No. of pro</t>
  </si>
  <si>
    <t>No. of candidates</t>
  </si>
  <si>
    <t>BPL</t>
  </si>
  <si>
    <t>APL</t>
  </si>
  <si>
    <t>SC</t>
  </si>
  <si>
    <t>ST</t>
  </si>
  <si>
    <t>Minority</t>
  </si>
  <si>
    <t>BF</t>
  </si>
  <si>
    <t>SF</t>
  </si>
  <si>
    <t>WE</t>
  </si>
  <si>
    <t>No. of canidates</t>
  </si>
  <si>
    <t>No. of candidates settled</t>
  </si>
  <si>
    <t>ALHB Satna</t>
  </si>
  <si>
    <t>  18  </t>
  </si>
  <si>
    <t>  462  </t>
  </si>
  <si>
    <t>  276  </t>
  </si>
  <si>
    <t>  186  </t>
  </si>
  <si>
    <t>  90  </t>
  </si>
  <si>
    <t>  1  </t>
  </si>
  <si>
    <t>  29  </t>
  </si>
  <si>
    <t>  17  </t>
  </si>
  <si>
    <t>  233  </t>
  </si>
  <si>
    <t>  -  </t>
  </si>
  <si>
    <t>  250  </t>
  </si>
  <si>
    <t>  111  </t>
  </si>
  <si>
    <t>  3306  </t>
  </si>
  <si>
    <t>  2576  </t>
  </si>
  <si>
    <t>BOB Alirajpur</t>
  </si>
  <si>
    <t>  12  </t>
  </si>
  <si>
    <t>  393  </t>
  </si>
  <si>
    <t>  375  </t>
  </si>
  <si>
    <t>  390  </t>
  </si>
  <si>
    <t>  3  </t>
  </si>
  <si>
    <t>  16  </t>
  </si>
  <si>
    <t>  33  </t>
  </si>
  <si>
    <t>  59  </t>
  </si>
  <si>
    <t>  1579  </t>
  </si>
  <si>
    <t>  769  </t>
  </si>
  <si>
    <t>BOB Jhabua</t>
  </si>
  <si>
    <t>  6  </t>
  </si>
  <si>
    <t>  153  </t>
  </si>
  <si>
    <t>  156  </t>
  </si>
  <si>
    <t>  97  </t>
  </si>
  <si>
    <t>  3030  </t>
  </si>
  <si>
    <t>  1395  </t>
  </si>
  <si>
    <t>BOI Barwani</t>
  </si>
  <si>
    <t>  344  </t>
  </si>
  <si>
    <t>  311  </t>
  </si>
  <si>
    <t>  246  </t>
  </si>
  <si>
    <t>  74  </t>
  </si>
  <si>
    <t>  57  </t>
  </si>
  <si>
    <t>  58  </t>
  </si>
  <si>
    <t>  49  </t>
  </si>
  <si>
    <t>  1475  </t>
  </si>
  <si>
    <t>  817  </t>
  </si>
  <si>
    <t>BOI Bhopal</t>
  </si>
  <si>
    <t>  336  </t>
  </si>
  <si>
    <t>  251  </t>
  </si>
  <si>
    <t>  85  </t>
  </si>
  <si>
    <t>  131  </t>
  </si>
  <si>
    <t>  8  </t>
  </si>
  <si>
    <t>  123  </t>
  </si>
  <si>
    <t>  52  </t>
  </si>
  <si>
    <t>  175  </t>
  </si>
  <si>
    <t>  70  </t>
  </si>
  <si>
    <t>  1923  </t>
  </si>
  <si>
    <t>  1688  </t>
  </si>
  <si>
    <t>BOI Burhanpur</t>
  </si>
  <si>
    <t>  10  </t>
  </si>
  <si>
    <t>  315  </t>
  </si>
  <si>
    <t>  227  </t>
  </si>
  <si>
    <t>  88  </t>
  </si>
  <si>
    <t>  63  </t>
  </si>
  <si>
    <t>  37  </t>
  </si>
  <si>
    <t>  55  </t>
  </si>
  <si>
    <t>  5  </t>
  </si>
  <si>
    <t>  150  </t>
  </si>
  <si>
    <t>  155  </t>
  </si>
  <si>
    <t>  60  </t>
  </si>
  <si>
    <t>  1682  </t>
  </si>
  <si>
    <t>  1162  </t>
  </si>
  <si>
    <t>BOI Dewas</t>
  </si>
  <si>
    <t>  349  </t>
  </si>
  <si>
    <t>  285  </t>
  </si>
  <si>
    <t>  64  </t>
  </si>
  <si>
    <t>  174  </t>
  </si>
  <si>
    <t>  93  </t>
  </si>
  <si>
    <t>  11  </t>
  </si>
  <si>
    <t>  13  </t>
  </si>
  <si>
    <t>  35  </t>
  </si>
  <si>
    <t>  48  </t>
  </si>
  <si>
    <t>  72  </t>
  </si>
  <si>
    <t>  1960  </t>
  </si>
  <si>
    <t>  933  </t>
  </si>
  <si>
    <t>BOI Dhar</t>
  </si>
  <si>
    <t>  272  </t>
  </si>
  <si>
    <t>  143  </t>
  </si>
  <si>
    <t>  129  </t>
  </si>
  <si>
    <t>  19  </t>
  </si>
  <si>
    <t>  135  </t>
  </si>
  <si>
    <t>  78  </t>
  </si>
  <si>
    <t>  9  </t>
  </si>
  <si>
    <t>  44  </t>
  </si>
  <si>
    <t>  1307  </t>
  </si>
  <si>
    <t>  719  </t>
  </si>
  <si>
    <t>BOI Khandwa</t>
  </si>
  <si>
    <t>  499  </t>
  </si>
  <si>
    <t>  236  </t>
  </si>
  <si>
    <t>  263  </t>
  </si>
  <si>
    <t>  92  </t>
  </si>
  <si>
    <t>  211  </t>
  </si>
  <si>
    <t>  45  </t>
  </si>
  <si>
    <t>  120  </t>
  </si>
  <si>
    <t>  165  </t>
  </si>
  <si>
    <t>  2565  </t>
  </si>
  <si>
    <t>  1451  </t>
  </si>
  <si>
    <t>BOI Khargone</t>
  </si>
  <si>
    <t>  378  </t>
  </si>
  <si>
    <t>  209  </t>
  </si>
  <si>
    <t>  169  </t>
  </si>
  <si>
    <t>  81  </t>
  </si>
  <si>
    <t>  2  </t>
  </si>
  <si>
    <t>  66  </t>
  </si>
  <si>
    <t>  1669  </t>
  </si>
  <si>
    <t>  830  </t>
  </si>
  <si>
    <t>BOI Rajgarh</t>
  </si>
  <si>
    <t>  20  </t>
  </si>
  <si>
    <t>  665  </t>
  </si>
  <si>
    <t>  636  </t>
  </si>
  <si>
    <t>  115  </t>
  </si>
  <si>
    <t>  34  </t>
  </si>
  <si>
    <t>  449  </t>
  </si>
  <si>
    <t>  221  </t>
  </si>
  <si>
    <t>  151  </t>
  </si>
  <si>
    <t>  372  </t>
  </si>
  <si>
    <t>  128  </t>
  </si>
  <si>
    <t>  4042  </t>
  </si>
  <si>
    <t>  3154  </t>
  </si>
  <si>
    <t>BOI Sehore</t>
  </si>
  <si>
    <t>  7  </t>
  </si>
  <si>
    <t>  199  </t>
  </si>
  <si>
    <t>  160  </t>
  </si>
  <si>
    <t>  39  </t>
  </si>
  <si>
    <t>  102  </t>
  </si>
  <si>
    <t>  4  </t>
  </si>
  <si>
    <t>  23  </t>
  </si>
  <si>
    <t>  2163  </t>
  </si>
  <si>
    <t>  1821  </t>
  </si>
  <si>
    <t>BOI Shajapur</t>
  </si>
  <si>
    <t>  154  </t>
  </si>
  <si>
    <t>  89  </t>
  </si>
  <si>
    <t>  180  </t>
  </si>
  <si>
    <t>  21  </t>
  </si>
  <si>
    <t>  67  </t>
  </si>
  <si>
    <t>  1853  </t>
  </si>
  <si>
    <t>  467  </t>
  </si>
  <si>
    <t>BOI Ujjain</t>
  </si>
  <si>
    <t>  275  </t>
  </si>
  <si>
    <t>  178  </t>
  </si>
  <si>
    <t>  15  </t>
  </si>
  <si>
    <t>  22  </t>
  </si>
  <si>
    <t>  51  </t>
  </si>
  <si>
    <t>  1207  </t>
  </si>
  <si>
    <t>  569  </t>
  </si>
  <si>
    <t>CBI Anuppur</t>
  </si>
  <si>
    <t>  248  </t>
  </si>
  <si>
    <t>  142  </t>
  </si>
  <si>
    <t>  24  </t>
  </si>
  <si>
    <t>  38  </t>
  </si>
  <si>
    <t>  971  </t>
  </si>
  <si>
    <t>  517  </t>
  </si>
  <si>
    <t>CBI Balaghat</t>
  </si>
  <si>
    <t>  424  </t>
  </si>
  <si>
    <t>  231  </t>
  </si>
  <si>
    <t>  193  </t>
  </si>
  <si>
    <t>  30  </t>
  </si>
  <si>
    <t>  334  </t>
  </si>
  <si>
    <t>  62  </t>
  </si>
  <si>
    <t>  1714  </t>
  </si>
  <si>
    <t>  1016  </t>
  </si>
  <si>
    <t>CBI Betul</t>
  </si>
  <si>
    <t>  127  </t>
  </si>
  <si>
    <t>  25  </t>
  </si>
  <si>
    <t>  819  </t>
  </si>
  <si>
    <t>CBI Bhind</t>
  </si>
  <si>
    <t>  208  </t>
  </si>
  <si>
    <t>  77  </t>
  </si>
  <si>
    <t>  27  </t>
  </si>
  <si>
    <t>  43  </t>
  </si>
  <si>
    <t>  1057  </t>
  </si>
  <si>
    <t>  575  </t>
  </si>
  <si>
    <t>CBI Chhindwara</t>
  </si>
  <si>
    <t>  114  </t>
  </si>
  <si>
    <t>  42  </t>
  </si>
  <si>
    <t>  50  </t>
  </si>
  <si>
    <t>  32  </t>
  </si>
  <si>
    <t>  855  </t>
  </si>
  <si>
    <t>  531  </t>
  </si>
  <si>
    <t>CBI Dindori</t>
  </si>
  <si>
    <t>  271  </t>
  </si>
  <si>
    <t>  73  </t>
  </si>
  <si>
    <t>  139  </t>
  </si>
  <si>
    <t>  2539  </t>
  </si>
  <si>
    <t>  1528  </t>
  </si>
  <si>
    <t>CBI Gwalior</t>
  </si>
  <si>
    <t>  54  </t>
  </si>
  <si>
    <t>  14  </t>
  </si>
  <si>
    <t>  1959  </t>
  </si>
  <si>
    <t>  1096  </t>
  </si>
  <si>
    <t>CBI Hoshangabad</t>
  </si>
  <si>
    <t>  230  </t>
  </si>
  <si>
    <t>  79  </t>
  </si>
  <si>
    <t>  76  </t>
  </si>
  <si>
    <t>  2165  </t>
  </si>
  <si>
    <t>  834  </t>
  </si>
  <si>
    <t>CBI Jabalpur</t>
  </si>
  <si>
    <t>  170  </t>
  </si>
  <si>
    <t>  84  </t>
  </si>
  <si>
    <t>  3089  </t>
  </si>
  <si>
    <t>  2312  </t>
  </si>
  <si>
    <t>CBI Mandla</t>
  </si>
  <si>
    <t>  268  </t>
  </si>
  <si>
    <t>  176  </t>
  </si>
  <si>
    <t>  106  </t>
  </si>
  <si>
    <t>  140  </t>
  </si>
  <si>
    <t>  1202  </t>
  </si>
  <si>
    <t>  722  </t>
  </si>
  <si>
    <t>CBI Mandsaur</t>
  </si>
  <si>
    <t>  653  </t>
  </si>
  <si>
    <t>  438  </t>
  </si>
  <si>
    <t>  215  </t>
  </si>
  <si>
    <t>  159  </t>
  </si>
  <si>
    <t>  304  </t>
  </si>
  <si>
    <t>  69  </t>
  </si>
  <si>
    <t>  2288  </t>
  </si>
  <si>
    <t>  1213  </t>
  </si>
  <si>
    <t>CBI Morena</t>
  </si>
  <si>
    <t>  138  </t>
  </si>
  <si>
    <t>  104  </t>
  </si>
  <si>
    <t>  41  </t>
  </si>
  <si>
    <t>  1391  </t>
  </si>
  <si>
    <t>  846  </t>
  </si>
  <si>
    <t>CBI Narsinghpur</t>
  </si>
  <si>
    <t>  377  </t>
  </si>
  <si>
    <t>  192  </t>
  </si>
  <si>
    <t>  185  </t>
  </si>
  <si>
    <t>  253  </t>
  </si>
  <si>
    <t>  107  </t>
  </si>
  <si>
    <t>  26  </t>
  </si>
  <si>
    <t>  137  </t>
  </si>
  <si>
    <t>  101  </t>
  </si>
  <si>
    <t>  3443  </t>
  </si>
  <si>
    <t>  2569  </t>
  </si>
  <si>
    <t>CBI Raisen</t>
  </si>
  <si>
    <t>  369  </t>
  </si>
  <si>
    <t>  242  </t>
  </si>
  <si>
    <t>  61  </t>
  </si>
  <si>
    <t>  28  </t>
  </si>
  <si>
    <t>  86  </t>
  </si>
  <si>
    <t>  2560  </t>
  </si>
  <si>
    <t>  1709  </t>
  </si>
  <si>
    <t>CBI Ratlam</t>
  </si>
  <si>
    <t>  368  </t>
  </si>
  <si>
    <t>  340  </t>
  </si>
  <si>
    <t>  94  </t>
  </si>
  <si>
    <t>  110  </t>
  </si>
  <si>
    <t>  100  </t>
  </si>
  <si>
    <t>  3014  </t>
  </si>
  <si>
    <t>  2152  </t>
  </si>
  <si>
    <t>CBI Sagar</t>
  </si>
  <si>
    <t>  125  </t>
  </si>
  <si>
    <t>  87  </t>
  </si>
  <si>
    <t>  31  </t>
  </si>
  <si>
    <t>  118  </t>
  </si>
  <si>
    <t>  3641  </t>
  </si>
  <si>
    <t>  2731  </t>
  </si>
  <si>
    <t>CBI Seoni</t>
  </si>
  <si>
    <t>  141  </t>
  </si>
  <si>
    <t>  961  </t>
  </si>
  <si>
    <t>  443  </t>
  </si>
  <si>
    <t>CBI Shahdol</t>
  </si>
  <si>
    <t>  493  </t>
  </si>
  <si>
    <t>  421  </t>
  </si>
  <si>
    <t>  56  </t>
  </si>
  <si>
    <t>  105  </t>
  </si>
  <si>
    <t>  3317  </t>
  </si>
  <si>
    <t>  2127  </t>
  </si>
  <si>
    <t>PNB Datia</t>
  </si>
  <si>
    <t>  435  </t>
  </si>
  <si>
    <t>  260  </t>
  </si>
  <si>
    <t>  194  </t>
  </si>
  <si>
    <t>  124  </t>
  </si>
  <si>
    <t>  184  </t>
  </si>
  <si>
    <t>  4874  </t>
  </si>
  <si>
    <t>  2630  </t>
  </si>
  <si>
    <t>RUDSETI Bhopal</t>
  </si>
  <si>
    <t>  457  </t>
  </si>
  <si>
    <t>  112  </t>
  </si>
  <si>
    <t>  345  </t>
  </si>
  <si>
    <t>  5013  </t>
  </si>
  <si>
    <t>  3246  </t>
  </si>
  <si>
    <t>SBI Ashok Nagar</t>
  </si>
  <si>
    <t>  232  </t>
  </si>
  <si>
    <t>  201  </t>
  </si>
  <si>
    <t>  71  </t>
  </si>
  <si>
    <t>  1665  </t>
  </si>
  <si>
    <t>  964  </t>
  </si>
  <si>
    <t>SBI Chhatarpur</t>
  </si>
  <si>
    <t>  423  </t>
  </si>
  <si>
    <t>  222  </t>
  </si>
  <si>
    <t>  108  </t>
  </si>
  <si>
    <t>  122  </t>
  </si>
  <si>
    <t>  3304  </t>
  </si>
  <si>
    <t>  1828  </t>
  </si>
  <si>
    <t>SBI Damoh</t>
  </si>
  <si>
    <t>  373  </t>
  </si>
  <si>
    <t>  3953  </t>
  </si>
  <si>
    <t>  2257  </t>
  </si>
  <si>
    <t>SBI Guna</t>
  </si>
  <si>
    <t>  235  </t>
  </si>
  <si>
    <t>  65  </t>
  </si>
  <si>
    <t>  2593  </t>
  </si>
  <si>
    <t>  1296  </t>
  </si>
  <si>
    <t>SBI Harda</t>
  </si>
  <si>
    <t>  187  </t>
  </si>
  <si>
    <t>  47  </t>
  </si>
  <si>
    <t>  753  </t>
  </si>
  <si>
    <t>SBI Katni</t>
  </si>
  <si>
    <t>  277  </t>
  </si>
  <si>
    <t>  157  </t>
  </si>
  <si>
    <t>  116  </t>
  </si>
  <si>
    <t>  109  </t>
  </si>
  <si>
    <t>  1876  </t>
  </si>
  <si>
    <t>  1285  </t>
  </si>
  <si>
    <t>SBI Neemuch</t>
  </si>
  <si>
    <t>  133  </t>
  </si>
  <si>
    <t>  134  </t>
  </si>
  <si>
    <t>  1613  </t>
  </si>
  <si>
    <t>  1085  </t>
  </si>
  <si>
    <t>SBI Panna</t>
  </si>
  <si>
    <t>  205  </t>
  </si>
  <si>
    <t>  147  </t>
  </si>
  <si>
    <t>  91  </t>
  </si>
  <si>
    <t>  1640  </t>
  </si>
  <si>
    <t>  908  </t>
  </si>
  <si>
    <t>SBI Sheopur</t>
  </si>
  <si>
    <t>  387  </t>
  </si>
  <si>
    <t>  266  </t>
  </si>
  <si>
    <t>  121  </t>
  </si>
  <si>
    <t>  200  </t>
  </si>
  <si>
    <t>  2698  </t>
  </si>
  <si>
    <t>  1529  </t>
  </si>
  <si>
    <t>SBI Shivpuri</t>
  </si>
  <si>
    <t>  281  </t>
  </si>
  <si>
    <t>  145  </t>
  </si>
  <si>
    <t>  136  </t>
  </si>
  <si>
    <t>  96  </t>
  </si>
  <si>
    <t>  1802  </t>
  </si>
  <si>
    <t>  1114  </t>
  </si>
  <si>
    <t>SBI Tikamgarh</t>
  </si>
  <si>
    <t>  332  </t>
  </si>
  <si>
    <t>  2552  </t>
  </si>
  <si>
    <t>  1536  </t>
  </si>
  <si>
    <t>SBI Umaria</t>
  </si>
  <si>
    <t>  294  </t>
  </si>
  <si>
    <t>  2300  </t>
  </si>
  <si>
    <t>  1580  </t>
  </si>
  <si>
    <t>SBI Vidisha</t>
  </si>
  <si>
    <t>  1775  </t>
  </si>
  <si>
    <t>  1110  </t>
  </si>
  <si>
    <t>UBI Rewa</t>
  </si>
  <si>
    <t>  295  </t>
  </si>
  <si>
    <t>  117  </t>
  </si>
  <si>
    <t>  103  </t>
  </si>
  <si>
    <t>  2700  </t>
  </si>
  <si>
    <t>  1600  </t>
  </si>
  <si>
    <t>UBI Sidhi</t>
  </si>
  <si>
    <t>  274  </t>
  </si>
  <si>
    <t>  75  </t>
  </si>
  <si>
    <t>  1555  </t>
  </si>
  <si>
    <t>  886  </t>
  </si>
  <si>
    <t>UBI singarauli</t>
  </si>
  <si>
    <t>  501  </t>
  </si>
  <si>
    <t>  426  </t>
  </si>
  <si>
    <t>  171  </t>
  </si>
  <si>
    <t>  262  </t>
  </si>
  <si>
    <t>  1605  </t>
  </si>
  <si>
    <t>  930  </t>
  </si>
  <si>
    <t>VB Indore</t>
  </si>
  <si>
    <t>  269  </t>
  </si>
  <si>
    <t>  197  </t>
  </si>
  <si>
    <t>  1829  </t>
  </si>
  <si>
    <t>  1332  </t>
  </si>
  <si>
    <t>  590  </t>
  </si>
  <si>
    <t>  16036  </t>
  </si>
  <si>
    <t>  10854  </t>
  </si>
  <si>
    <t>  5182  </t>
  </si>
  <si>
    <t>  3381  </t>
  </si>
  <si>
    <t>  3589  </t>
  </si>
  <si>
    <t>  6268  </t>
  </si>
  <si>
    <t>  744  </t>
  </si>
  <si>
    <t>  948  </t>
  </si>
  <si>
    <t>  2367  </t>
  </si>
  <si>
    <t>  3315  </t>
  </si>
  <si>
    <t>  4056  </t>
  </si>
  <si>
    <t>  113568  </t>
  </si>
  <si>
    <t>  69531  </t>
  </si>
  <si>
    <t xml:space="preserve">S. No. </t>
  </si>
  <si>
    <t>Bank branches</t>
  </si>
  <si>
    <t>Target</t>
  </si>
  <si>
    <t>No. of cases submitted to the bank</t>
  </si>
  <si>
    <t xml:space="preserve">No. of cases disbursed by the bank </t>
  </si>
  <si>
    <t>Achievement % over target</t>
  </si>
  <si>
    <t xml:space="preserve">        Nationalized Banks</t>
  </si>
  <si>
    <t xml:space="preserve">       Gramin Banks</t>
  </si>
  <si>
    <t>Central Madhya Pradesh Gramin Bank</t>
  </si>
  <si>
    <t>DCCBs</t>
  </si>
  <si>
    <t xml:space="preserve">Betul </t>
  </si>
  <si>
    <t> 81</t>
  </si>
  <si>
    <t>Indore</t>
  </si>
  <si>
    <t>Ratlam</t>
  </si>
  <si>
    <t>Vidisha</t>
  </si>
  <si>
    <t>Mandsaur</t>
  </si>
  <si>
    <t xml:space="preserve"> Sehore</t>
  </si>
  <si>
    <t>PROGRESS UNDER CHIEF MINISTER RURAL HOUSING MISSION (CMRHM)</t>
  </si>
  <si>
    <t>Name of Scheduled Commercial Banks selected for allotment of villages with less 2000 population</t>
  </si>
  <si>
    <t xml:space="preserve"> Number of allotted villages</t>
  </si>
  <si>
    <t>Branches</t>
  </si>
  <si>
    <t xml:space="preserve">  BC locations</t>
  </si>
  <si>
    <t xml:space="preserve"> Banking through BC visits once in a fortnight</t>
  </si>
  <si>
    <t xml:space="preserve"> Banking through BC visits more than once in a fortnight</t>
  </si>
  <si>
    <t xml:space="preserve"> Banking through BC visits every week</t>
  </si>
  <si>
    <t xml:space="preserve"> Other modes</t>
  </si>
  <si>
    <t xml:space="preserve"> Total Outlets opened/villages covered upto the end of the quarter SEPTEMBER 2015</t>
  </si>
  <si>
    <t>ALH</t>
  </si>
  <si>
    <t>ANDH</t>
  </si>
  <si>
    <t>AXIS</t>
  </si>
  <si>
    <t>BOB</t>
  </si>
  <si>
    <t>BOI</t>
  </si>
  <si>
    <t>BOM</t>
  </si>
  <si>
    <t>CAN</t>
  </si>
  <si>
    <t>CBOI</t>
  </si>
  <si>
    <t>CORP</t>
  </si>
  <si>
    <t>DENA</t>
  </si>
  <si>
    <t>HDFC</t>
  </si>
  <si>
    <t>INDIAN</t>
  </si>
  <si>
    <t>INDUSIND</t>
  </si>
  <si>
    <t>IOB</t>
  </si>
  <si>
    <t>KOTAK</t>
  </si>
  <si>
    <t>PNB</t>
  </si>
  <si>
    <t>PSB</t>
  </si>
  <si>
    <t>SBI</t>
  </si>
  <si>
    <t>SYN</t>
  </si>
  <si>
    <t>UBI</t>
  </si>
  <si>
    <t>UCO</t>
  </si>
  <si>
    <t>UNITED</t>
  </si>
  <si>
    <t>VIJ</t>
  </si>
  <si>
    <t>District Cooperative central Bank</t>
  </si>
  <si>
    <t>DCB Bank</t>
  </si>
  <si>
    <t>IDBI Bank</t>
  </si>
  <si>
    <t>Syndicat Bank</t>
  </si>
  <si>
    <t>Apex Bank/MP State Cooperative Bank</t>
  </si>
  <si>
    <t>State Bank of Bikaner and Jaipur</t>
  </si>
  <si>
    <t>Bhartiya Mahila Bank</t>
  </si>
  <si>
    <t>Nagrik Sahakari Bank</t>
  </si>
  <si>
    <t>Federal Bank</t>
  </si>
  <si>
    <t>State Bank of Travancore</t>
  </si>
  <si>
    <t>Karnataka Bank</t>
  </si>
  <si>
    <t>CITI Union Bank</t>
  </si>
  <si>
    <t>Tamilnadu Merch. Bank</t>
  </si>
  <si>
    <t>Karur Vysya Bank</t>
  </si>
  <si>
    <t>South Indian Bank</t>
  </si>
  <si>
    <t>Shivalik Merc. Bank</t>
  </si>
  <si>
    <t>ING Vysa Bank</t>
  </si>
  <si>
    <t>J &amp; K Bank</t>
  </si>
  <si>
    <t>Land Development Bank</t>
  </si>
  <si>
    <t>Laxmi Vilas Bank</t>
  </si>
  <si>
    <t>Catholic Syrian Bank</t>
  </si>
  <si>
    <t>Dhan Laxmi Bank</t>
  </si>
  <si>
    <t xml:space="preserve">Progress under Social Security Schemes </t>
  </si>
  <si>
    <t>TABLE:12C</t>
  </si>
  <si>
    <t>BANKWISE COMPARATIVE DATA REGARDING DEPOSITS, ADVANCES AND C.D.RATIO  As on 30.09.2015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</si>
</sst>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\ \ "/>
    <numFmt numFmtId="165" formatCode="[$-4009]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5">
    <font>
      <sz val="10"/>
      <color theme="4" tint="-0.2499399930238723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Kokila"/>
      <family val="2"/>
    </font>
    <font>
      <b/>
      <sz val="16"/>
      <color indexed="9"/>
      <name val="Kokila"/>
      <family val="2"/>
    </font>
    <font>
      <b/>
      <sz val="16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49"/>
      <name val="Calibri"/>
      <family val="2"/>
    </font>
    <font>
      <sz val="11"/>
      <name val="Calibri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49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49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Kokila"/>
      <family val="2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6"/>
      <color indexed="49"/>
      <name val="Calibri"/>
      <family val="2"/>
    </font>
    <font>
      <sz val="14"/>
      <color indexed="4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6"/>
      <color theme="4" tint="-0.24993999302387238"/>
      <name val="Calibri"/>
      <family val="2"/>
    </font>
    <font>
      <sz val="14"/>
      <color theme="4" tint="-0.24993999302387238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600"/>
        <bgColor indexed="64"/>
      </patternFill>
    </fill>
    <fill>
      <patternFill patternType="solid">
        <fgColor rgb="FFFFE199"/>
        <bgColor indexed="64"/>
      </patternFill>
    </fill>
    <fill>
      <patternFill patternType="solid">
        <fgColor rgb="FFFFF0CC"/>
        <bgColor indexed="64"/>
      </patternFill>
    </fill>
    <fill>
      <patternFill patternType="solid">
        <fgColor rgb="FFF7DCE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5">
    <xf numFmtId="0" fontId="0" fillId="0" borderId="0">
      <alignment vertical="top" wrapText="1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Protection="0">
      <alignment vertical="center"/>
    </xf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4" applyNumberFormat="0" applyFill="0" applyAlignment="0" applyProtection="0"/>
    <xf numFmtId="0" fontId="72" fillId="31" borderId="0" applyNumberFormat="0" applyBorder="0" applyAlignment="0" applyProtection="0"/>
    <xf numFmtId="0" fontId="73" fillId="0" borderId="0">
      <alignment/>
      <protection/>
    </xf>
    <xf numFmtId="0" fontId="17" fillId="32" borderId="5" applyNumberFormat="0" applyFont="0" applyAlignment="0" applyProtection="0"/>
    <xf numFmtId="0" fontId="74" fillId="27" borderId="6" applyNumberFormat="0" applyAlignment="0" applyProtection="0"/>
    <xf numFmtId="9" fontId="1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</cellStyleXfs>
  <cellXfs count="581"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4" fillId="0" borderId="8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right" vertical="center" wrapText="1"/>
    </xf>
    <xf numFmtId="1" fontId="14" fillId="0" borderId="8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 applyProtection="1">
      <alignment vertical="top" wrapText="1"/>
      <protection/>
    </xf>
    <xf numFmtId="2" fontId="4" fillId="0" borderId="9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top" wrapText="1"/>
      <protection/>
    </xf>
    <xf numFmtId="0" fontId="21" fillId="33" borderId="0" xfId="0" applyFont="1" applyFill="1" applyAlignment="1" applyProtection="1">
      <alignment horizontal="center" vertical="top" wrapText="1"/>
      <protection locked="0"/>
    </xf>
    <xf numFmtId="1" fontId="21" fillId="33" borderId="0" xfId="0" applyNumberFormat="1" applyFont="1" applyFill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1" fontId="14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1" fontId="15" fillId="0" borderId="8" xfId="0" applyNumberFormat="1" applyFont="1" applyBorder="1" applyAlignment="1" applyProtection="1">
      <alignment horizontal="right" vertical="center" wrapText="1"/>
      <protection locked="0"/>
    </xf>
    <xf numFmtId="1" fontId="14" fillId="0" borderId="8" xfId="0" applyNumberFormat="1" applyFont="1" applyBorder="1" applyAlignment="1" applyProtection="1">
      <alignment horizontal="right" vertical="center" wrapText="1"/>
      <protection/>
    </xf>
    <xf numFmtId="0" fontId="23" fillId="33" borderId="0" xfId="0" applyFont="1" applyFill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horizontal="right" vertical="center" wrapText="1"/>
      <protection locked="0"/>
    </xf>
    <xf numFmtId="1" fontId="3" fillId="0" borderId="8" xfId="0" applyNumberFormat="1" applyFont="1" applyBorder="1" applyAlignment="1" applyProtection="1">
      <alignment horizontal="right" vertical="center" wrapText="1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right" vertical="center" wrapText="1"/>
      <protection/>
    </xf>
    <xf numFmtId="0" fontId="14" fillId="0" borderId="8" xfId="0" applyFont="1" applyBorder="1" applyAlignment="1" applyProtection="1">
      <alignment horizontal="right" vertical="center" wrapText="1"/>
      <protection/>
    </xf>
    <xf numFmtId="1" fontId="15" fillId="0" borderId="8" xfId="0" applyNumberFormat="1" applyFont="1" applyBorder="1" applyAlignment="1" applyProtection="1">
      <alignment horizontal="right" vertical="center" wrapText="1"/>
      <protection/>
    </xf>
    <xf numFmtId="2" fontId="15" fillId="0" borderId="8" xfId="0" applyNumberFormat="1" applyFont="1" applyBorder="1" applyAlignment="1" applyProtection="1">
      <alignment horizontal="right" vertical="center" wrapText="1"/>
      <protection/>
    </xf>
    <xf numFmtId="2" fontId="14" fillId="0" borderId="8" xfId="0" applyNumberFormat="1" applyFont="1" applyBorder="1" applyAlignment="1" applyProtection="1">
      <alignment horizontal="right" vertical="center" wrapText="1"/>
      <protection/>
    </xf>
    <xf numFmtId="1" fontId="4" fillId="0" borderId="8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9" xfId="0" applyNumberFormat="1" applyFont="1" applyBorder="1" applyAlignment="1" applyProtection="1">
      <alignment vertical="center"/>
      <protection locked="0"/>
    </xf>
    <xf numFmtId="1" fontId="21" fillId="33" borderId="0" xfId="0" applyNumberFormat="1" applyFont="1" applyFill="1" applyAlignment="1" applyProtection="1">
      <alignment horizontal="center" vertical="top" wrapText="1"/>
      <protection locked="0"/>
    </xf>
    <xf numFmtId="2" fontId="21" fillId="33" borderId="0" xfId="0" applyNumberFormat="1" applyFont="1" applyFill="1" applyAlignment="1" applyProtection="1">
      <alignment horizontal="center" vertical="top" wrapText="1"/>
      <protection locked="0"/>
    </xf>
    <xf numFmtId="2" fontId="23" fillId="33" borderId="0" xfId="0" applyNumberFormat="1" applyFont="1" applyFill="1" applyAlignment="1" applyProtection="1">
      <alignment vertical="top" wrapText="1"/>
      <protection locked="0"/>
    </xf>
    <xf numFmtId="2" fontId="21" fillId="33" borderId="0" xfId="0" applyNumberFormat="1" applyFont="1" applyFill="1" applyAlignment="1" applyProtection="1">
      <alignment vertical="top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4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right" vertical="center" wrapText="1"/>
      <protection locked="0"/>
    </xf>
    <xf numFmtId="2" fontId="3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2" fontId="14" fillId="0" borderId="8" xfId="0" applyNumberFormat="1" applyFont="1" applyBorder="1" applyAlignment="1" applyProtection="1">
      <alignment horizontal="center" vertical="center" wrapText="1"/>
      <protection/>
    </xf>
    <xf numFmtId="1" fontId="14" fillId="0" borderId="8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/>
      <protection locked="0"/>
    </xf>
    <xf numFmtId="2" fontId="3" fillId="0" borderId="9" xfId="0" applyNumberFormat="1" applyFont="1" applyBorder="1" applyAlignment="1" applyProtection="1">
      <alignment/>
      <protection/>
    </xf>
    <xf numFmtId="2" fontId="4" fillId="0" borderId="9" xfId="0" applyNumberFormat="1" applyFont="1" applyBorder="1" applyAlignment="1" applyProtection="1">
      <alignment/>
      <protection/>
    </xf>
    <xf numFmtId="0" fontId="22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2" fontId="0" fillId="0" borderId="0" xfId="0" applyNumberFormat="1" applyAlignment="1" applyProtection="1">
      <alignment vertical="top" wrapText="1"/>
      <protection locked="0"/>
    </xf>
    <xf numFmtId="2" fontId="15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top" wrapText="1"/>
      <protection/>
    </xf>
    <xf numFmtId="2" fontId="1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vertical="top" wrapText="1"/>
      <protection/>
    </xf>
    <xf numFmtId="1" fontId="0" fillId="0" borderId="0" xfId="0" applyNumberFormat="1" applyAlignment="1">
      <alignment vertical="top" wrapText="1"/>
    </xf>
    <xf numFmtId="0" fontId="23" fillId="33" borderId="0" xfId="0" applyFont="1" applyFill="1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2" fontId="21" fillId="33" borderId="0" xfId="0" applyNumberFormat="1" applyFont="1" applyFill="1" applyAlignment="1" applyProtection="1">
      <alignment horizontal="center" vertical="center" wrapText="1"/>
      <protection locked="0"/>
    </xf>
    <xf numFmtId="1" fontId="23" fillId="33" borderId="0" xfId="0" applyNumberFormat="1" applyFont="1" applyFill="1" applyAlignment="1" applyProtection="1">
      <alignment vertical="top" wrapText="1"/>
      <protection locked="0"/>
    </xf>
    <xf numFmtId="1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Alignment="1" applyProtection="1">
      <alignment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top" wrapText="1"/>
      <protection/>
    </xf>
    <xf numFmtId="2" fontId="6" fillId="33" borderId="0" xfId="0" applyNumberFormat="1" applyFont="1" applyFill="1" applyAlignment="1" applyProtection="1">
      <alignment horizontal="center" vertical="center" wrapText="1"/>
      <protection locked="0"/>
    </xf>
    <xf numFmtId="1" fontId="6" fillId="33" borderId="0" xfId="0" applyNumberFormat="1" applyFont="1" applyFill="1" applyAlignment="1" applyProtection="1">
      <alignment horizontal="center" vertical="center" wrapText="1"/>
      <protection locked="0"/>
    </xf>
    <xf numFmtId="1" fontId="6" fillId="33" borderId="0" xfId="0" applyNumberFormat="1" applyFont="1" applyFill="1" applyAlignment="1" applyProtection="1">
      <alignment vertical="top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15" fillId="0" borderId="8" xfId="0" applyNumberFormat="1" applyFont="1" applyBorder="1" applyAlignment="1" applyProtection="1">
      <alignment horizontal="center" vertical="center" wrapText="1"/>
      <protection/>
    </xf>
    <xf numFmtId="1" fontId="25" fillId="0" borderId="8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top" wrapText="1"/>
      <protection locked="0"/>
    </xf>
    <xf numFmtId="1" fontId="21" fillId="33" borderId="0" xfId="0" applyNumberFormat="1" applyFont="1" applyFill="1" applyAlignment="1" applyProtection="1">
      <alignment horizontal="right" vertical="top" wrapText="1"/>
      <protection locked="0"/>
    </xf>
    <xf numFmtId="1" fontId="0" fillId="0" borderId="0" xfId="0" applyNumberFormat="1" applyAlignment="1" applyProtection="1">
      <alignment horizontal="right" vertical="top" wrapText="1"/>
      <protection locked="0"/>
    </xf>
    <xf numFmtId="1" fontId="6" fillId="33" borderId="12" xfId="0" applyNumberFormat="1" applyFont="1" applyFill="1" applyBorder="1" applyAlignment="1" applyProtection="1">
      <alignment horizontal="right" vertical="top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1" fontId="23" fillId="33" borderId="12" xfId="0" applyNumberFormat="1" applyFont="1" applyFill="1" applyBorder="1" applyAlignment="1" applyProtection="1">
      <alignment vertical="top" wrapText="1"/>
      <protection locked="0"/>
    </xf>
    <xf numFmtId="1" fontId="6" fillId="33" borderId="0" xfId="0" applyNumberFormat="1" applyFont="1" applyFill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right" vertical="center" wrapText="1"/>
      <protection locked="0"/>
    </xf>
    <xf numFmtId="1" fontId="14" fillId="0" borderId="8" xfId="0" applyNumberFormat="1" applyFont="1" applyBorder="1" applyAlignment="1" applyProtection="1">
      <alignment horizontal="right" vertic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1" fontId="28" fillId="0" borderId="8" xfId="0" applyNumberFormat="1" applyFont="1" applyBorder="1" applyAlignment="1" applyProtection="1">
      <alignment horizontal="center" vertical="center" wrapText="1"/>
      <protection locked="0"/>
    </xf>
    <xf numFmtId="0" fontId="4" fillId="34" borderId="14" xfId="0" applyNumberFormat="1" applyFont="1" applyFill="1" applyBorder="1" applyAlignment="1">
      <alignment vertical="top" wrapText="1"/>
    </xf>
    <xf numFmtId="0" fontId="4" fillId="34" borderId="15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top" wrapText="1"/>
    </xf>
    <xf numFmtId="0" fontId="4" fillId="34" borderId="9" xfId="0" applyNumberFormat="1" applyFont="1" applyFill="1" applyBorder="1" applyAlignment="1">
      <alignment vertical="top" wrapText="1"/>
    </xf>
    <xf numFmtId="0" fontId="3" fillId="35" borderId="16" xfId="0" applyNumberFormat="1" applyFont="1" applyFill="1" applyBorder="1" applyAlignment="1" applyProtection="1">
      <alignment horizontal="left"/>
      <protection locked="0"/>
    </xf>
    <xf numFmtId="0" fontId="3" fillId="35" borderId="9" xfId="0" applyFont="1" applyFill="1" applyBorder="1" applyAlignment="1" applyProtection="1">
      <alignment/>
      <protection/>
    </xf>
    <xf numFmtId="0" fontId="3" fillId="35" borderId="9" xfId="0" applyFont="1" applyFill="1" applyBorder="1" applyAlignment="1" applyProtection="1">
      <alignment/>
      <protection locked="0"/>
    </xf>
    <xf numFmtId="0" fontId="4" fillId="35" borderId="9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  <xf numFmtId="1" fontId="3" fillId="0" borderId="9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 horizontal="left"/>
      <protection locked="0"/>
    </xf>
    <xf numFmtId="0" fontId="4" fillId="36" borderId="19" xfId="0" applyNumberFormat="1" applyFont="1" applyFill="1" applyBorder="1" applyAlignment="1" applyProtection="1">
      <alignment horizontal="left"/>
      <protection locked="0"/>
    </xf>
    <xf numFmtId="0" fontId="4" fillId="36" borderId="20" xfId="0" applyFont="1" applyFill="1" applyBorder="1" applyAlignment="1" applyProtection="1">
      <alignment/>
      <protection/>
    </xf>
    <xf numFmtId="0" fontId="4" fillId="36" borderId="20" xfId="0" applyFont="1" applyFill="1" applyBorder="1" applyAlignment="1" applyProtection="1">
      <alignment/>
      <protection locked="0"/>
    </xf>
    <xf numFmtId="0" fontId="4" fillId="36" borderId="21" xfId="0" applyFont="1" applyFill="1" applyBorder="1" applyAlignment="1" applyProtection="1">
      <alignment/>
      <protection locked="0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1" fontId="29" fillId="33" borderId="0" xfId="0" applyNumberFormat="1" applyFont="1" applyFill="1" applyAlignment="1" applyProtection="1">
      <alignment vertical="top" wrapText="1"/>
      <protection locked="0"/>
    </xf>
    <xf numFmtId="2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1" fontId="15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 wrapText="1"/>
    </xf>
    <xf numFmtId="1" fontId="24" fillId="0" borderId="0" xfId="0" applyNumberFormat="1" applyFont="1" applyAlignment="1">
      <alignment vertical="top" wrapText="1"/>
    </xf>
    <xf numFmtId="1" fontId="25" fillId="35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8" xfId="0" applyFont="1" applyFill="1" applyBorder="1" applyAlignment="1" applyProtection="1">
      <alignment horizontal="right" vertical="center" wrapText="1"/>
      <protection locked="0"/>
    </xf>
    <xf numFmtId="1" fontId="14" fillId="35" borderId="8" xfId="0" applyNumberFormat="1" applyFont="1" applyFill="1" applyBorder="1" applyAlignment="1" applyProtection="1">
      <alignment horizontal="right" vertical="center" wrapText="1"/>
      <protection/>
    </xf>
    <xf numFmtId="1" fontId="0" fillId="35" borderId="0" xfId="0" applyNumberFormat="1" applyFill="1" applyAlignment="1" applyProtection="1">
      <alignment horizontal="right" vertical="top" wrapText="1"/>
      <protection locked="0"/>
    </xf>
    <xf numFmtId="1" fontId="24" fillId="0" borderId="0" xfId="0" applyNumberFormat="1" applyFont="1" applyAlignment="1" applyProtection="1">
      <alignment vertical="top" wrapText="1"/>
      <protection locked="0"/>
    </xf>
    <xf numFmtId="1" fontId="21" fillId="0" borderId="0" xfId="0" applyNumberFormat="1" applyFont="1" applyAlignment="1">
      <alignment vertical="top" wrapText="1"/>
    </xf>
    <xf numFmtId="0" fontId="14" fillId="0" borderId="9" xfId="0" applyFont="1" applyBorder="1" applyAlignment="1" applyProtection="1">
      <alignment horizontal="center" vertical="top" wrapText="1" readingOrder="1"/>
      <protection locked="0"/>
    </xf>
    <xf numFmtId="0" fontId="14" fillId="0" borderId="9" xfId="0" applyFont="1" applyBorder="1" applyAlignment="1" applyProtection="1">
      <alignment horizontal="left" vertical="top" wrapText="1" readingOrder="1"/>
      <protection locked="0"/>
    </xf>
    <xf numFmtId="0" fontId="14" fillId="0" borderId="9" xfId="0" applyFont="1" applyBorder="1" applyAlignment="1" applyProtection="1">
      <alignment vertical="top" wrapText="1" readingOrder="1"/>
      <protection locked="0"/>
    </xf>
    <xf numFmtId="0" fontId="15" fillId="0" borderId="9" xfId="0" applyFont="1" applyBorder="1" applyAlignment="1" applyProtection="1">
      <alignment horizontal="center" vertical="top" wrapText="1" readingOrder="1"/>
      <protection locked="0"/>
    </xf>
    <xf numFmtId="0" fontId="15" fillId="0" borderId="9" xfId="0" applyFont="1" applyBorder="1" applyAlignment="1" applyProtection="1">
      <alignment vertical="top" wrapText="1" readingOrder="1"/>
      <protection locked="0"/>
    </xf>
    <xf numFmtId="1" fontId="15" fillId="0" borderId="9" xfId="0" applyNumberFormat="1" applyFont="1" applyBorder="1" applyAlignment="1" applyProtection="1">
      <alignment vertical="top" wrapText="1" readingOrder="1"/>
      <protection locked="0"/>
    </xf>
    <xf numFmtId="0" fontId="5" fillId="37" borderId="9" xfId="0" applyFont="1" applyFill="1" applyBorder="1" applyAlignment="1" applyProtection="1">
      <alignment horizontal="center" vertical="center" wrapText="1" readingOrder="1"/>
      <protection locked="0"/>
    </xf>
    <xf numFmtId="1" fontId="5" fillId="3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35" borderId="9" xfId="0" applyFont="1" applyFill="1" applyBorder="1" applyAlignment="1">
      <alignment horizontal="right" wrapText="1"/>
    </xf>
    <xf numFmtId="2" fontId="3" fillId="35" borderId="9" xfId="0" applyNumberFormat="1" applyFont="1" applyFill="1" applyBorder="1" applyAlignment="1">
      <alignment horizontal="right" wrapText="1"/>
    </xf>
    <xf numFmtId="0" fontId="3" fillId="35" borderId="9" xfId="0" applyFont="1" applyFill="1" applyBorder="1" applyAlignment="1">
      <alignment horizontal="right"/>
    </xf>
    <xf numFmtId="2" fontId="3" fillId="35" borderId="9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1" fontId="3" fillId="0" borderId="9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35" borderId="9" xfId="0" applyFont="1" applyFill="1" applyBorder="1" applyAlignment="1">
      <alignment horizontal="center"/>
    </xf>
    <xf numFmtId="0" fontId="3" fillId="35" borderId="9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right" vertical="center"/>
    </xf>
    <xf numFmtId="2" fontId="15" fillId="0" borderId="9" xfId="0" applyNumberFormat="1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2" fontId="14" fillId="0" borderId="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right" vertical="center"/>
    </xf>
    <xf numFmtId="0" fontId="32" fillId="0" borderId="9" xfId="0" applyFont="1" applyBorder="1" applyAlignment="1">
      <alignment vertical="center"/>
    </xf>
    <xf numFmtId="2" fontId="32" fillId="0" borderId="9" xfId="0" applyNumberFormat="1" applyFont="1" applyBorder="1" applyAlignment="1">
      <alignment horizontal="right" vertical="center"/>
    </xf>
    <xf numFmtId="2" fontId="33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right" vertical="center"/>
    </xf>
    <xf numFmtId="2" fontId="34" fillId="0" borderId="9" xfId="0" applyNumberFormat="1" applyFont="1" applyBorder="1" applyAlignment="1">
      <alignment vertical="top" wrapText="1"/>
    </xf>
    <xf numFmtId="2" fontId="35" fillId="0" borderId="9" xfId="0" applyNumberFormat="1" applyFont="1" applyBorder="1" applyAlignment="1">
      <alignment vertical="top" wrapText="1"/>
    </xf>
    <xf numFmtId="0" fontId="2" fillId="33" borderId="12" xfId="0" applyFont="1" applyFill="1" applyBorder="1" applyAlignment="1" applyProtection="1">
      <alignment vertical="center"/>
      <protection locked="0"/>
    </xf>
    <xf numFmtId="0" fontId="37" fillId="0" borderId="8" xfId="0" applyFont="1" applyBorder="1" applyAlignment="1" applyProtection="1">
      <alignment horizontal="center" vertical="center" wrapText="1"/>
      <protection locked="0"/>
    </xf>
    <xf numFmtId="1" fontId="37" fillId="0" borderId="8" xfId="0" applyNumberFormat="1" applyFont="1" applyBorder="1" applyAlignment="1" applyProtection="1">
      <alignment horizontal="right" vertical="center" wrapText="1"/>
      <protection locked="0"/>
    </xf>
    <xf numFmtId="0" fontId="37" fillId="0" borderId="8" xfId="0" applyFont="1" applyBorder="1" applyAlignment="1" applyProtection="1">
      <alignment horizontal="right" vertical="center" wrapText="1"/>
      <protection locked="0"/>
    </xf>
    <xf numFmtId="0" fontId="38" fillId="0" borderId="9" xfId="0" applyFont="1" applyBorder="1" applyAlignment="1">
      <alignment horizontal="right" vertical="center"/>
    </xf>
    <xf numFmtId="2" fontId="38" fillId="0" borderId="9" xfId="0" applyNumberFormat="1" applyFont="1" applyBorder="1" applyAlignment="1">
      <alignment horizontal="right" vertical="center"/>
    </xf>
    <xf numFmtId="0" fontId="37" fillId="0" borderId="9" xfId="0" applyFont="1" applyBorder="1" applyAlignment="1">
      <alignment horizontal="right"/>
    </xf>
    <xf numFmtId="2" fontId="37" fillId="0" borderId="9" xfId="0" applyNumberFormat="1" applyFont="1" applyBorder="1" applyAlignment="1">
      <alignment horizontal="right"/>
    </xf>
    <xf numFmtId="0" fontId="37" fillId="0" borderId="9" xfId="0" applyFont="1" applyBorder="1" applyAlignment="1">
      <alignment horizontal="right" vertical="center"/>
    </xf>
    <xf numFmtId="2" fontId="37" fillId="0" borderId="9" xfId="0" applyNumberFormat="1" applyFont="1" applyBorder="1" applyAlignment="1">
      <alignment horizontal="right" vertical="center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1" fontId="37" fillId="35" borderId="8" xfId="0" applyNumberFormat="1" applyFont="1" applyFill="1" applyBorder="1" applyAlignment="1" applyProtection="1">
      <alignment horizontal="right" vertical="center" wrapText="1"/>
      <protection locked="0"/>
    </xf>
    <xf numFmtId="165" fontId="37" fillId="0" borderId="8" xfId="46" applyNumberFormat="1" applyFont="1" applyBorder="1" applyAlignment="1" applyProtection="1">
      <alignment horizontal="right" vertical="center" wrapText="1"/>
      <protection locked="0"/>
    </xf>
    <xf numFmtId="1" fontId="19" fillId="0" borderId="8" xfId="0" applyNumberFormat="1" applyFont="1" applyBorder="1" applyAlignment="1" applyProtection="1">
      <alignment horizontal="right" vertical="center" wrapText="1"/>
      <protection/>
    </xf>
    <xf numFmtId="1" fontId="15" fillId="35" borderId="8" xfId="0" applyNumberFormat="1" applyFont="1" applyFill="1" applyBorder="1" applyAlignment="1" applyProtection="1">
      <alignment horizontal="right" vertical="center" wrapText="1"/>
      <protection locked="0"/>
    </xf>
    <xf numFmtId="1" fontId="15" fillId="38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" fontId="0" fillId="0" borderId="0" xfId="0" applyNumberFormat="1" applyBorder="1" applyAlignment="1" applyProtection="1">
      <alignment vertical="top" wrapText="1"/>
      <protection locked="0"/>
    </xf>
    <xf numFmtId="1" fontId="3" fillId="0" borderId="8" xfId="0" applyNumberFormat="1" applyFont="1" applyBorder="1" applyAlignment="1" applyProtection="1">
      <alignment horizontal="right" vertical="center" wrapText="1"/>
      <protection/>
    </xf>
    <xf numFmtId="0" fontId="15" fillId="0" borderId="8" xfId="0" applyFont="1" applyBorder="1" applyAlignment="1" applyProtection="1">
      <alignment horizontal="right" vertical="center" wrapText="1"/>
      <protection locked="0"/>
    </xf>
    <xf numFmtId="0" fontId="0" fillId="39" borderId="0" xfId="0" applyFill="1" applyAlignment="1" applyProtection="1">
      <alignment vertical="top" wrapText="1"/>
      <protection locked="0"/>
    </xf>
    <xf numFmtId="2" fontId="21" fillId="39" borderId="0" xfId="0" applyNumberFormat="1" applyFont="1" applyFill="1" applyAlignment="1" applyProtection="1">
      <alignment horizontal="center" vertical="center" wrapText="1"/>
      <protection locked="0"/>
    </xf>
    <xf numFmtId="2" fontId="23" fillId="39" borderId="0" xfId="0" applyNumberFormat="1" applyFont="1" applyFill="1" applyAlignment="1" applyProtection="1">
      <alignment vertical="top" wrapText="1"/>
      <protection locked="0"/>
    </xf>
    <xf numFmtId="1" fontId="21" fillId="39" borderId="0" xfId="0" applyNumberFormat="1" applyFont="1" applyFill="1" applyAlignment="1" applyProtection="1">
      <alignment horizontal="center" vertical="top" wrapText="1"/>
      <protection locked="0"/>
    </xf>
    <xf numFmtId="1" fontId="21" fillId="39" borderId="0" xfId="0" applyNumberFormat="1" applyFont="1" applyFill="1" applyAlignment="1" applyProtection="1">
      <alignment vertical="top" wrapText="1"/>
      <protection locked="0"/>
    </xf>
    <xf numFmtId="2" fontId="21" fillId="39" borderId="0" xfId="0" applyNumberFormat="1" applyFont="1" applyFill="1" applyAlignment="1" applyProtection="1">
      <alignment vertical="top" wrapText="1"/>
      <protection locked="0"/>
    </xf>
    <xf numFmtId="1" fontId="23" fillId="39" borderId="0" xfId="0" applyNumberFormat="1" applyFont="1" applyFill="1" applyAlignment="1" applyProtection="1">
      <alignment vertical="top" wrapText="1"/>
      <protection locked="0"/>
    </xf>
    <xf numFmtId="1" fontId="6" fillId="39" borderId="12" xfId="0" applyNumberFormat="1" applyFont="1" applyFill="1" applyBorder="1" applyAlignment="1" applyProtection="1">
      <alignment horizontal="center" vertical="top" wrapText="1"/>
      <protection locked="0"/>
    </xf>
    <xf numFmtId="2" fontId="6" fillId="39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9" borderId="8" xfId="0" applyFont="1" applyFill="1" applyBorder="1" applyAlignment="1" applyProtection="1">
      <alignment horizontal="center" vertical="center" wrapText="1"/>
      <protection locked="0"/>
    </xf>
    <xf numFmtId="1" fontId="14" fillId="39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0" xfId="0" applyNumberFormat="1" applyFill="1" applyAlignment="1" applyProtection="1">
      <alignment vertical="top" wrapText="1"/>
      <protection locked="0"/>
    </xf>
    <xf numFmtId="0" fontId="24" fillId="39" borderId="0" xfId="0" applyFont="1" applyFill="1" applyAlignment="1" applyProtection="1">
      <alignment vertical="top" wrapText="1"/>
      <protection/>
    </xf>
    <xf numFmtId="0" fontId="0" fillId="39" borderId="0" xfId="0" applyFill="1" applyAlignment="1" applyProtection="1">
      <alignment horizontal="center" vertical="top" wrapText="1"/>
      <protection locked="0"/>
    </xf>
    <xf numFmtId="2" fontId="0" fillId="39" borderId="0" xfId="0" applyNumberFormat="1" applyFill="1" applyAlignment="1" applyProtection="1">
      <alignment vertical="top" wrapText="1"/>
      <protection locked="0"/>
    </xf>
    <xf numFmtId="0" fontId="78" fillId="0" borderId="8" xfId="0" applyFont="1" applyBorder="1" applyAlignment="1" applyProtection="1">
      <alignment horizontal="center" vertical="center" wrapText="1"/>
      <protection locked="0"/>
    </xf>
    <xf numFmtId="0" fontId="78" fillId="0" borderId="8" xfId="0" applyFont="1" applyBorder="1" applyAlignment="1" applyProtection="1">
      <alignment horizontal="left" vertical="center" wrapText="1"/>
      <protection locked="0"/>
    </xf>
    <xf numFmtId="0" fontId="79" fillId="0" borderId="8" xfId="0" applyFont="1" applyBorder="1" applyAlignment="1" applyProtection="1">
      <alignment horizontal="center" vertical="center" wrapText="1"/>
      <protection locked="0"/>
    </xf>
    <xf numFmtId="1" fontId="79" fillId="0" borderId="8" xfId="0" applyNumberFormat="1" applyFont="1" applyBorder="1" applyAlignment="1" applyProtection="1">
      <alignment horizontal="right" vertical="center" wrapText="1"/>
      <protection locked="0"/>
    </xf>
    <xf numFmtId="1" fontId="79" fillId="35" borderId="8" xfId="0" applyNumberFormat="1" applyFont="1" applyFill="1" applyBorder="1" applyAlignment="1" applyProtection="1">
      <alignment horizontal="right" vertical="center" wrapText="1"/>
      <protection locked="0"/>
    </xf>
    <xf numFmtId="0" fontId="79" fillId="35" borderId="8" xfId="0" applyFont="1" applyFill="1" applyBorder="1" applyAlignment="1" applyProtection="1">
      <alignment horizontal="right" vertical="center" wrapText="1"/>
      <protection locked="0"/>
    </xf>
    <xf numFmtId="0" fontId="79" fillId="0" borderId="8" xfId="0" applyFont="1" applyBorder="1" applyAlignment="1" applyProtection="1">
      <alignment horizontal="right" vertical="center" wrapText="1"/>
      <protection locked="0"/>
    </xf>
    <xf numFmtId="0" fontId="80" fillId="0" borderId="0" xfId="0" applyFont="1" applyAlignment="1" applyProtection="1">
      <alignment vertical="top" wrapText="1"/>
      <protection locked="0"/>
    </xf>
    <xf numFmtId="0" fontId="78" fillId="39" borderId="8" xfId="0" applyFont="1" applyFill="1" applyBorder="1" applyAlignment="1" applyProtection="1">
      <alignment horizontal="center" vertical="center" wrapText="1"/>
      <protection locked="0"/>
    </xf>
    <xf numFmtId="0" fontId="78" fillId="39" borderId="8" xfId="0" applyFont="1" applyFill="1" applyBorder="1" applyAlignment="1" applyProtection="1">
      <alignment horizontal="left" vertical="center" wrapText="1"/>
      <protection locked="0"/>
    </xf>
    <xf numFmtId="0" fontId="79" fillId="39" borderId="8" xfId="0" applyFont="1" applyFill="1" applyBorder="1" applyAlignment="1" applyProtection="1">
      <alignment horizontal="center" vertical="center" wrapText="1"/>
      <protection locked="0"/>
    </xf>
    <xf numFmtId="1" fontId="79" fillId="39" borderId="8" xfId="0" applyNumberFormat="1" applyFont="1" applyFill="1" applyBorder="1" applyAlignment="1" applyProtection="1">
      <alignment horizontal="right" vertical="center" wrapText="1"/>
      <protection locked="0"/>
    </xf>
    <xf numFmtId="0" fontId="79" fillId="39" borderId="8" xfId="0" applyFont="1" applyFill="1" applyBorder="1" applyAlignment="1" applyProtection="1">
      <alignment horizontal="right" vertical="center" wrapText="1"/>
      <protection locked="0"/>
    </xf>
    <xf numFmtId="0" fontId="80" fillId="39" borderId="0" xfId="0" applyFont="1" applyFill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14" fillId="0" borderId="8" xfId="0" applyFont="1" applyBorder="1" applyAlignment="1" applyProtection="1">
      <alignment horizontal="right" vertical="center" wrapText="1"/>
      <protection/>
    </xf>
    <xf numFmtId="1" fontId="14" fillId="0" borderId="8" xfId="0" applyNumberFormat="1" applyFont="1" applyBorder="1" applyAlignment="1" applyProtection="1">
      <alignment horizontal="right" vertical="center" wrapText="1"/>
      <protection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9" borderId="0" xfId="0" applyFill="1" applyAlignment="1">
      <alignment vertical="top" wrapText="1"/>
    </xf>
    <xf numFmtId="0" fontId="12" fillId="39" borderId="9" xfId="0" applyFont="1" applyFill="1" applyBorder="1" applyAlignment="1">
      <alignment horizontal="center" vertical="center" wrapText="1"/>
    </xf>
    <xf numFmtId="0" fontId="22" fillId="39" borderId="9" xfId="0" applyFont="1" applyFill="1" applyBorder="1" applyAlignment="1">
      <alignment vertical="center" wrapText="1"/>
    </xf>
    <xf numFmtId="0" fontId="22" fillId="39" borderId="9" xfId="0" applyFont="1" applyFill="1" applyBorder="1" applyAlignment="1">
      <alignment horizontal="right" vertical="center" wrapText="1"/>
    </xf>
    <xf numFmtId="0" fontId="30" fillId="39" borderId="9" xfId="0" applyFont="1" applyFill="1" applyBorder="1" applyAlignment="1">
      <alignment horizontal="right" vertical="center" wrapText="1"/>
    </xf>
    <xf numFmtId="0" fontId="12" fillId="39" borderId="9" xfId="0" applyFont="1" applyFill="1" applyBorder="1" applyAlignment="1">
      <alignment vertical="center" wrapText="1"/>
    </xf>
    <xf numFmtId="0" fontId="31" fillId="39" borderId="9" xfId="0" applyFont="1" applyFill="1" applyBorder="1" applyAlignment="1">
      <alignment vertical="center" wrapText="1"/>
    </xf>
    <xf numFmtId="0" fontId="31" fillId="39" borderId="9" xfId="0" applyFont="1" applyFill="1" applyBorder="1" applyAlignment="1">
      <alignment horizontal="right" vertical="center" wrapText="1"/>
    </xf>
    <xf numFmtId="0" fontId="40" fillId="39" borderId="0" xfId="0" applyFont="1" applyFill="1" applyAlignment="1">
      <alignment vertical="top" wrapText="1"/>
    </xf>
    <xf numFmtId="0" fontId="3" fillId="39" borderId="0" xfId="0" applyFont="1" applyFill="1" applyAlignment="1">
      <alignment vertical="top" wrapText="1"/>
    </xf>
    <xf numFmtId="0" fontId="81" fillId="40" borderId="25" xfId="0" applyFont="1" applyFill="1" applyBorder="1" applyAlignment="1">
      <alignment horizontal="center" vertical="center"/>
    </xf>
    <xf numFmtId="0" fontId="81" fillId="40" borderId="26" xfId="0" applyFont="1" applyFill="1" applyBorder="1" applyAlignment="1">
      <alignment horizontal="center" vertical="center"/>
    </xf>
    <xf numFmtId="0" fontId="81" fillId="40" borderId="27" xfId="0" applyFont="1" applyFill="1" applyBorder="1" applyAlignment="1">
      <alignment horizontal="center" vertical="center"/>
    </xf>
    <xf numFmtId="0" fontId="82" fillId="40" borderId="28" xfId="0" applyFont="1" applyFill="1" applyBorder="1" applyAlignment="1">
      <alignment horizontal="center" vertical="center"/>
    </xf>
    <xf numFmtId="0" fontId="83" fillId="41" borderId="29" xfId="0" applyFont="1" applyFill="1" applyBorder="1" applyAlignment="1">
      <alignment vertical="center"/>
    </xf>
    <xf numFmtId="0" fontId="83" fillId="41" borderId="29" xfId="0" applyFont="1" applyFill="1" applyBorder="1" applyAlignment="1">
      <alignment horizontal="right" vertical="center"/>
    </xf>
    <xf numFmtId="0" fontId="83" fillId="42" borderId="29" xfId="0" applyFont="1" applyFill="1" applyBorder="1" applyAlignment="1">
      <alignment vertical="center"/>
    </xf>
    <xf numFmtId="0" fontId="83" fillId="42" borderId="29" xfId="0" applyFont="1" applyFill="1" applyBorder="1" applyAlignment="1">
      <alignment horizontal="right" vertical="center"/>
    </xf>
    <xf numFmtId="0" fontId="82" fillId="42" borderId="29" xfId="0" applyFont="1" applyFill="1" applyBorder="1" applyAlignment="1">
      <alignment vertical="center"/>
    </xf>
    <xf numFmtId="0" fontId="82" fillId="42" borderId="29" xfId="0" applyFont="1" applyFill="1" applyBorder="1" applyAlignment="1">
      <alignment horizontal="right" vertical="center"/>
    </xf>
    <xf numFmtId="0" fontId="81" fillId="43" borderId="9" xfId="0" applyFont="1" applyFill="1" applyBorder="1" applyAlignment="1">
      <alignment horizontal="center" vertical="center" wrapText="1"/>
    </xf>
    <xf numFmtId="0" fontId="81" fillId="43" borderId="30" xfId="0" applyFont="1" applyFill="1" applyBorder="1" applyAlignment="1">
      <alignment vertical="center" wrapText="1"/>
    </xf>
    <xf numFmtId="0" fontId="81" fillId="43" borderId="31" xfId="0" applyFont="1" applyFill="1" applyBorder="1" applyAlignment="1">
      <alignment vertical="center" wrapText="1"/>
    </xf>
    <xf numFmtId="0" fontId="81" fillId="43" borderId="9" xfId="0" applyFont="1" applyFill="1" applyBorder="1" applyAlignment="1">
      <alignment vertical="center" wrapText="1"/>
    </xf>
    <xf numFmtId="0" fontId="84" fillId="43" borderId="9" xfId="0" applyFont="1" applyFill="1" applyBorder="1" applyAlignment="1">
      <alignment horizontal="center" vertical="center" wrapText="1"/>
    </xf>
    <xf numFmtId="2" fontId="84" fillId="43" borderId="9" xfId="0" applyNumberFormat="1" applyFont="1" applyFill="1" applyBorder="1" applyAlignment="1">
      <alignment horizontal="center" vertical="center" wrapText="1"/>
    </xf>
    <xf numFmtId="0" fontId="81" fillId="43" borderId="9" xfId="0" applyFont="1" applyFill="1" applyBorder="1" applyAlignment="1">
      <alignment vertical="center"/>
    </xf>
    <xf numFmtId="0" fontId="82" fillId="0" borderId="9" xfId="0" applyFont="1" applyBorder="1" applyAlignment="1">
      <alignment horizontal="center" vertical="center" wrapText="1"/>
    </xf>
    <xf numFmtId="0" fontId="83" fillId="0" borderId="9" xfId="0" applyFont="1" applyBorder="1" applyAlignment="1">
      <alignment vertical="center"/>
    </xf>
    <xf numFmtId="0" fontId="83" fillId="0" borderId="9" xfId="0" applyFont="1" applyBorder="1" applyAlignment="1">
      <alignment horizontal="right" vertical="center"/>
    </xf>
    <xf numFmtId="0" fontId="82" fillId="0" borderId="9" xfId="0" applyFont="1" applyBorder="1" applyAlignment="1">
      <alignment vertical="center"/>
    </xf>
    <xf numFmtId="0" fontId="82" fillId="0" borderId="9" xfId="0" applyFont="1" applyBorder="1" applyAlignment="1">
      <alignment horizontal="right" vertical="center"/>
    </xf>
    <xf numFmtId="0" fontId="82" fillId="0" borderId="32" xfId="0" applyFont="1" applyBorder="1" applyAlignment="1">
      <alignment horizontal="center" vertical="center" wrapText="1"/>
    </xf>
    <xf numFmtId="2" fontId="2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3" fillId="35" borderId="22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40" fillId="0" borderId="0" xfId="0" applyFont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1" fontId="3" fillId="33" borderId="0" xfId="0" applyNumberFormat="1" applyFont="1" applyFill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vertical="top" wrapText="1"/>
      <protection locked="0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right" vertical="center" wrapText="1"/>
      <protection locked="0"/>
    </xf>
    <xf numFmtId="1" fontId="40" fillId="0" borderId="0" xfId="0" applyNumberFormat="1" applyFont="1" applyAlignment="1" applyProtection="1">
      <alignment vertical="top" wrapText="1"/>
      <protection locked="0"/>
    </xf>
    <xf numFmtId="1" fontId="3" fillId="35" borderId="9" xfId="0" applyNumberFormat="1" applyFont="1" applyFill="1" applyBorder="1" applyAlignment="1" applyProtection="1">
      <alignment/>
      <protection locked="0"/>
    </xf>
    <xf numFmtId="1" fontId="3" fillId="35" borderId="23" xfId="0" applyNumberFormat="1" applyFont="1" applyFill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horizontal="right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1" fontId="40" fillId="0" borderId="0" xfId="0" applyNumberFormat="1" applyFont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top" wrapText="1"/>
      <protection locked="0"/>
    </xf>
    <xf numFmtId="0" fontId="42" fillId="33" borderId="12" xfId="0" applyFont="1" applyFill="1" applyBorder="1" applyAlignment="1" applyProtection="1">
      <alignment vertical="center"/>
      <protection locked="0"/>
    </xf>
    <xf numFmtId="164" fontId="40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64" fontId="40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49" fontId="40" fillId="0" borderId="0" xfId="0" applyNumberFormat="1" applyFont="1" applyAlignment="1" applyProtection="1">
      <alignment vertical="top" wrapText="1"/>
      <protection locked="0"/>
    </xf>
    <xf numFmtId="1" fontId="40" fillId="0" borderId="0" xfId="0" applyNumberFormat="1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 wrapText="1"/>
      <protection/>
    </xf>
    <xf numFmtId="2" fontId="3" fillId="0" borderId="8" xfId="0" applyNumberFormat="1" applyFont="1" applyBorder="1" applyAlignment="1" applyProtection="1">
      <alignment horizontal="right" vertical="center" wrapText="1"/>
      <protection/>
    </xf>
    <xf numFmtId="1" fontId="3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/>
    </xf>
    <xf numFmtId="2" fontId="4" fillId="0" borderId="8" xfId="0" applyNumberFormat="1" applyFont="1" applyBorder="1" applyAlignment="1" applyProtection="1">
      <alignment horizontal="right" vertical="center" wrapText="1"/>
      <protection/>
    </xf>
    <xf numFmtId="1" fontId="40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" fontId="3" fillId="35" borderId="8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 locked="0"/>
    </xf>
    <xf numFmtId="2" fontId="3" fillId="33" borderId="0" xfId="0" applyNumberFormat="1" applyFont="1" applyFill="1" applyAlignment="1" applyProtection="1">
      <alignment horizontal="center" vertical="top" wrapText="1"/>
      <protection locked="0"/>
    </xf>
    <xf numFmtId="2" fontId="4" fillId="33" borderId="0" xfId="0" applyNumberFormat="1" applyFont="1" applyFill="1" applyAlignment="1" applyProtection="1">
      <alignment vertical="top" wrapText="1"/>
      <protection locked="0"/>
    </xf>
    <xf numFmtId="1" fontId="3" fillId="33" borderId="0" xfId="0" applyNumberFormat="1" applyFont="1" applyFill="1" applyAlignment="1" applyProtection="1">
      <alignment horizontal="center" vertical="top" wrapText="1"/>
      <protection locked="0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1" fontId="3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8" xfId="0" applyNumberFormat="1" applyFont="1" applyBorder="1" applyAlignment="1" applyProtection="1">
      <alignment horizontal="left" vertical="center" wrapText="1"/>
      <protection locked="0"/>
    </xf>
    <xf numFmtId="1" fontId="3" fillId="0" borderId="13" xfId="0" applyNumberFormat="1" applyFont="1" applyBorder="1" applyAlignment="1" applyProtection="1">
      <alignment horizontal="right" vertical="center" wrapText="1"/>
      <protection/>
    </xf>
    <xf numFmtId="1" fontId="4" fillId="0" borderId="8" xfId="0" applyNumberFormat="1" applyFont="1" applyBorder="1" applyAlignment="1" applyProtection="1">
      <alignment horizontal="center" vertical="center" wrapText="1"/>
      <protection/>
    </xf>
    <xf numFmtId="2" fontId="4" fillId="0" borderId="8" xfId="0" applyNumberFormat="1" applyFont="1" applyBorder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1" fontId="3" fillId="0" borderId="0" xfId="0" applyNumberFormat="1" applyFont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/>
      <protection locked="0"/>
    </xf>
    <xf numFmtId="2" fontId="3" fillId="33" borderId="0" xfId="0" applyNumberFormat="1" applyFont="1" applyFill="1" applyAlignment="1" applyProtection="1">
      <alignment vertical="top" wrapText="1"/>
      <protection locked="0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1" fontId="3" fillId="0" borderId="8" xfId="0" applyNumberFormat="1" applyFont="1" applyBorder="1" applyAlignment="1">
      <alignment horizontal="right" vertical="center" wrapText="1"/>
    </xf>
    <xf numFmtId="0" fontId="3" fillId="35" borderId="8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 locked="0"/>
    </xf>
    <xf numFmtId="1" fontId="40" fillId="0" borderId="0" xfId="0" applyNumberFormat="1" applyFont="1" applyAlignment="1" applyProtection="1">
      <alignment/>
      <protection locked="0"/>
    </xf>
    <xf numFmtId="2" fontId="40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top" wrapText="1"/>
      <protection/>
    </xf>
    <xf numFmtId="2" fontId="3" fillId="33" borderId="0" xfId="0" applyNumberFormat="1" applyFont="1" applyFill="1" applyAlignment="1" applyProtection="1">
      <alignment horizontal="center" vertical="center" wrapText="1"/>
      <protection locked="0"/>
    </xf>
    <xf numFmtId="1" fontId="11" fillId="33" borderId="12" xfId="0" applyNumberFormat="1" applyFont="1" applyFill="1" applyBorder="1" applyAlignment="1" applyProtection="1">
      <alignment horizontal="center" vertical="top" wrapText="1"/>
      <protection locked="0"/>
    </xf>
    <xf numFmtId="1" fontId="4" fillId="33" borderId="0" xfId="0" applyNumberFormat="1" applyFont="1" applyFill="1" applyAlignment="1" applyProtection="1">
      <alignment vertical="top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39" borderId="0" xfId="0" applyFont="1" applyFill="1" applyAlignment="1" applyProtection="1">
      <alignment vertical="top" wrapText="1"/>
      <protection locked="0"/>
    </xf>
    <xf numFmtId="0" fontId="4" fillId="39" borderId="8" xfId="0" applyFont="1" applyFill="1" applyBorder="1" applyAlignment="1" applyProtection="1">
      <alignment horizontal="center" vertical="center" wrapText="1"/>
      <protection locked="0"/>
    </xf>
    <xf numFmtId="0" fontId="12" fillId="39" borderId="8" xfId="0" applyFont="1" applyFill="1" applyBorder="1" applyAlignment="1" applyProtection="1">
      <alignment horizontal="center" vertical="center" wrapText="1"/>
      <protection locked="0"/>
    </xf>
    <xf numFmtId="0" fontId="12" fillId="39" borderId="8" xfId="0" applyFont="1" applyFill="1" applyBorder="1" applyAlignment="1" applyProtection="1">
      <alignment horizontal="left" vertical="center" wrapText="1"/>
      <protection locked="0"/>
    </xf>
    <xf numFmtId="0" fontId="3" fillId="39" borderId="8" xfId="0" applyFont="1" applyFill="1" applyBorder="1" applyAlignment="1" applyProtection="1">
      <alignment horizontal="right" vertical="center" wrapText="1"/>
      <protection/>
    </xf>
    <xf numFmtId="1" fontId="3" fillId="39" borderId="8" xfId="0" applyNumberFormat="1" applyFont="1" applyFill="1" applyBorder="1" applyAlignment="1" applyProtection="1">
      <alignment horizontal="right" vertical="center" wrapText="1"/>
      <protection/>
    </xf>
    <xf numFmtId="0" fontId="3" fillId="39" borderId="8" xfId="0" applyFont="1" applyFill="1" applyBorder="1" applyAlignment="1" applyProtection="1">
      <alignment horizontal="right" vertical="center" wrapText="1"/>
      <protection locked="0"/>
    </xf>
    <xf numFmtId="2" fontId="3" fillId="39" borderId="8" xfId="0" applyNumberFormat="1" applyFont="1" applyFill="1" applyBorder="1" applyAlignment="1" applyProtection="1">
      <alignment horizontal="right" vertical="center" wrapText="1"/>
      <protection/>
    </xf>
    <xf numFmtId="0" fontId="4" fillId="39" borderId="8" xfId="0" applyFont="1" applyFill="1" applyBorder="1" applyAlignment="1" applyProtection="1">
      <alignment horizontal="center" vertical="center" wrapText="1"/>
      <protection/>
    </xf>
    <xf numFmtId="0" fontId="4" fillId="39" borderId="8" xfId="0" applyFont="1" applyFill="1" applyBorder="1" applyAlignment="1" applyProtection="1">
      <alignment horizontal="right" vertical="center" wrapText="1"/>
      <protection/>
    </xf>
    <xf numFmtId="1" fontId="4" fillId="39" borderId="8" xfId="0" applyNumberFormat="1" applyFont="1" applyFill="1" applyBorder="1" applyAlignment="1" applyProtection="1">
      <alignment horizontal="right" vertical="center" wrapText="1"/>
      <protection/>
    </xf>
    <xf numFmtId="2" fontId="4" fillId="39" borderId="8" xfId="0" applyNumberFormat="1" applyFont="1" applyFill="1" applyBorder="1" applyAlignment="1" applyProtection="1">
      <alignment horizontal="right" vertical="center" wrapText="1"/>
      <protection/>
    </xf>
    <xf numFmtId="0" fontId="43" fillId="39" borderId="0" xfId="0" applyFont="1" applyFill="1" applyAlignment="1" applyProtection="1">
      <alignment vertical="top" wrapText="1"/>
      <protection/>
    </xf>
    <xf numFmtId="1" fontId="40" fillId="39" borderId="0" xfId="0" applyNumberFormat="1" applyFont="1" applyFill="1" applyAlignment="1" applyProtection="1">
      <alignment vertical="top" wrapText="1"/>
      <protection locked="0"/>
    </xf>
    <xf numFmtId="0" fontId="40" fillId="39" borderId="0" xfId="0" applyFont="1" applyFill="1" applyAlignment="1" applyProtection="1">
      <alignment horizontal="center" vertical="top" wrapText="1"/>
      <protection locked="0"/>
    </xf>
    <xf numFmtId="2" fontId="40" fillId="39" borderId="0" xfId="0" applyNumberFormat="1" applyFont="1" applyFill="1" applyAlignment="1" applyProtection="1">
      <alignment vertical="top" wrapText="1"/>
      <protection locked="0"/>
    </xf>
    <xf numFmtId="1" fontId="43" fillId="39" borderId="0" xfId="0" applyNumberFormat="1" applyFont="1" applyFill="1" applyAlignment="1" applyProtection="1">
      <alignment vertical="top" wrapText="1"/>
      <protection/>
    </xf>
    <xf numFmtId="0" fontId="44" fillId="39" borderId="8" xfId="0" applyFont="1" applyFill="1" applyBorder="1" applyAlignment="1" applyProtection="1">
      <alignment horizontal="center" vertical="center" wrapText="1"/>
      <protection locked="0"/>
    </xf>
    <xf numFmtId="1" fontId="44" fillId="39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8" xfId="0" applyFont="1" applyFill="1" applyBorder="1" applyAlignment="1" applyProtection="1">
      <alignment horizontal="right" vertical="center" wrapText="1"/>
      <protection locked="0"/>
    </xf>
    <xf numFmtId="0" fontId="43" fillId="39" borderId="0" xfId="0" applyFont="1" applyFill="1" applyAlignment="1" applyProtection="1">
      <alignment vertical="top" wrapText="1"/>
      <protection locked="0"/>
    </xf>
    <xf numFmtId="0" fontId="36" fillId="33" borderId="0" xfId="0" applyFont="1" applyFill="1" applyAlignment="1" applyProtection="1">
      <alignment horizontal="left" vertical="center" indent="2"/>
      <protection locked="0"/>
    </xf>
    <xf numFmtId="0" fontId="2" fillId="33" borderId="0" xfId="0" applyFont="1" applyFill="1" applyAlignment="1" applyProtection="1">
      <alignment horizontal="left" vertical="center" indent="2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 wrapText="1"/>
      <protection locked="0"/>
    </xf>
    <xf numFmtId="2" fontId="4" fillId="0" borderId="35" xfId="0" applyNumberFormat="1" applyFont="1" applyBorder="1" applyAlignment="1" applyProtection="1">
      <alignment horizontal="center" vertical="center" wrapText="1"/>
      <protection locked="0"/>
    </xf>
    <xf numFmtId="2" fontId="4" fillId="0" borderId="34" xfId="0" applyNumberFormat="1" applyFont="1" applyBorder="1" applyAlignment="1" applyProtection="1">
      <alignment horizontal="center" vertical="center" wrapText="1"/>
      <protection locked="0"/>
    </xf>
    <xf numFmtId="0" fontId="41" fillId="33" borderId="0" xfId="0" applyFont="1" applyFill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 locked="0"/>
    </xf>
    <xf numFmtId="1" fontId="4" fillId="0" borderId="35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1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center" vertical="center" wrapText="1"/>
      <protection locked="0"/>
    </xf>
    <xf numFmtId="2" fontId="11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11" fillId="33" borderId="0" xfId="0" applyNumberFormat="1" applyFont="1" applyFill="1" applyAlignment="1" applyProtection="1">
      <alignment horizontal="center" vertical="center" wrapText="1"/>
      <protection locked="0"/>
    </xf>
    <xf numFmtId="2" fontId="11" fillId="33" borderId="0" xfId="0" applyNumberFormat="1" applyFont="1" applyFill="1" applyAlignment="1" applyProtection="1">
      <alignment horizontal="center" vertical="center"/>
      <protection locked="0"/>
    </xf>
    <xf numFmtId="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3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2" fontId="14" fillId="0" borderId="9" xfId="0" applyNumberFormat="1" applyFont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2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" fillId="33" borderId="0" xfId="0" applyNumberFormat="1" applyFont="1" applyFill="1" applyAlignment="1" applyProtection="1">
      <alignment horizontal="center" vertical="center" wrapText="1"/>
      <protection locked="0"/>
    </xf>
    <xf numFmtId="2" fontId="6" fillId="33" borderId="0" xfId="0" applyNumberFormat="1" applyFont="1" applyFill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1" fontId="11" fillId="33" borderId="0" xfId="0" applyNumberFormat="1" applyFont="1" applyFill="1" applyAlignment="1" applyProtection="1">
      <alignment horizontal="center" vertical="center" wrapText="1"/>
      <protection locked="0"/>
    </xf>
    <xf numFmtId="1" fontId="11" fillId="33" borderId="0" xfId="0" applyNumberFormat="1" applyFont="1" applyFill="1" applyAlignment="1" applyProtection="1">
      <alignment horizontal="center" vertical="center"/>
      <protection locked="0"/>
    </xf>
    <xf numFmtId="1" fontId="11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" fillId="33" borderId="0" xfId="0" applyNumberFormat="1" applyFont="1" applyFill="1" applyAlignment="1" applyProtection="1">
      <alignment horizontal="center" vertical="center" wrapText="1"/>
      <protection locked="0"/>
    </xf>
    <xf numFmtId="1" fontId="14" fillId="0" borderId="13" xfId="0" applyNumberFormat="1" applyFont="1" applyBorder="1" applyAlignment="1" applyProtection="1">
      <alignment horizontal="center" vertical="center" wrapText="1"/>
      <protection locked="0"/>
    </xf>
    <xf numFmtId="1" fontId="14" fillId="0" borderId="34" xfId="0" applyNumberFormat="1" applyFont="1" applyBorder="1" applyAlignment="1" applyProtection="1">
      <alignment horizontal="center" vertical="center" wrapText="1"/>
      <protection locked="0"/>
    </xf>
    <xf numFmtId="0" fontId="5" fillId="37" borderId="9" xfId="0" applyFont="1" applyFill="1" applyBorder="1" applyAlignment="1" applyProtection="1">
      <alignment horizontal="center" vertical="center" wrapText="1" readingOrder="1"/>
      <protection locked="0"/>
    </xf>
    <xf numFmtId="0" fontId="16" fillId="44" borderId="0" xfId="0" applyFont="1" applyFill="1" applyBorder="1" applyAlignment="1" applyProtection="1">
      <alignment horizontal="center" vertical="center" wrapText="1" readingOrder="1"/>
      <protection locked="0"/>
    </xf>
    <xf numFmtId="0" fontId="16" fillId="44" borderId="41" xfId="0" applyFont="1" applyFill="1" applyBorder="1" applyAlignment="1" applyProtection="1">
      <alignment horizontal="center" vertical="center" wrapText="1" readingOrder="1"/>
      <protection locked="0"/>
    </xf>
    <xf numFmtId="0" fontId="13" fillId="44" borderId="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" fontId="6" fillId="39" borderId="12" xfId="0" applyNumberFormat="1" applyFont="1" applyFill="1" applyBorder="1" applyAlignment="1" applyProtection="1">
      <alignment horizontal="center" vertical="top" wrapText="1"/>
      <protection locked="0"/>
    </xf>
    <xf numFmtId="2" fontId="14" fillId="39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9" borderId="0" xfId="0" applyNumberFormat="1" applyFont="1" applyFill="1" applyAlignment="1" applyProtection="1">
      <alignment horizontal="center" vertical="center" wrapText="1"/>
      <protection locked="0"/>
    </xf>
    <xf numFmtId="2" fontId="6" fillId="39" borderId="0" xfId="0" applyNumberFormat="1" applyFont="1" applyFill="1" applyAlignment="1" applyProtection="1">
      <alignment horizontal="center" vertical="center"/>
      <protection locked="0"/>
    </xf>
    <xf numFmtId="0" fontId="14" fillId="39" borderId="13" xfId="0" applyFont="1" applyFill="1" applyBorder="1" applyAlignment="1" applyProtection="1">
      <alignment horizontal="center" vertical="center" wrapText="1"/>
      <protection locked="0"/>
    </xf>
    <xf numFmtId="0" fontId="14" fillId="39" borderId="34" xfId="0" applyFont="1" applyFill="1" applyBorder="1" applyAlignment="1" applyProtection="1">
      <alignment horizontal="center" vertical="center" wrapText="1"/>
      <protection locked="0"/>
    </xf>
    <xf numFmtId="0" fontId="1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34" xfId="0" applyFont="1" applyFill="1" applyBorder="1" applyAlignment="1" applyProtection="1">
      <alignment horizontal="center" vertical="center" wrapText="1"/>
      <protection/>
    </xf>
    <xf numFmtId="0" fontId="14" fillId="39" borderId="10" xfId="0" applyFont="1" applyFill="1" applyBorder="1" applyAlignment="1" applyProtection="1">
      <alignment horizontal="center" vertical="center" wrapText="1"/>
      <protection locked="0"/>
    </xf>
    <xf numFmtId="0" fontId="14" fillId="39" borderId="36" xfId="0" applyFont="1" applyFill="1" applyBorder="1" applyAlignment="1" applyProtection="1">
      <alignment horizontal="center" vertical="center" wrapText="1"/>
      <protection locked="0"/>
    </xf>
    <xf numFmtId="2" fontId="44" fillId="39" borderId="10" xfId="0" applyNumberFormat="1" applyFont="1" applyFill="1" applyBorder="1" applyAlignment="1" applyProtection="1">
      <alignment horizontal="center" vertical="center" wrapText="1"/>
      <protection locked="0"/>
    </xf>
    <xf numFmtId="2" fontId="44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39" borderId="13" xfId="0" applyFont="1" applyFill="1" applyBorder="1" applyAlignment="1" applyProtection="1">
      <alignment horizontal="center" vertical="center" wrapText="1"/>
      <protection locked="0"/>
    </xf>
    <xf numFmtId="0" fontId="44" fillId="39" borderId="34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 locked="0"/>
    </xf>
    <xf numFmtId="0" fontId="4" fillId="39" borderId="34" xfId="0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 locked="0"/>
    </xf>
    <xf numFmtId="0" fontId="5" fillId="39" borderId="36" xfId="0" applyFont="1" applyFill="1" applyBorder="1" applyAlignment="1" applyProtection="1">
      <alignment horizontal="center" vertical="center" wrapText="1"/>
      <protection locked="0"/>
    </xf>
    <xf numFmtId="0" fontId="44" fillId="39" borderId="35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>
      <alignment horizontal="center" wrapText="1"/>
    </xf>
    <xf numFmtId="0" fontId="4" fillId="34" borderId="42" xfId="0" applyNumberFormat="1" applyFont="1" applyFill="1" applyBorder="1" applyAlignment="1" applyProtection="1">
      <alignment horizontal="left" vertical="top" wrapText="1"/>
      <protection locked="0"/>
    </xf>
    <xf numFmtId="0" fontId="4" fillId="34" borderId="16" xfId="0" applyNumberFormat="1" applyFont="1" applyFill="1" applyBorder="1" applyAlignment="1" applyProtection="1">
      <alignment horizontal="left" vertical="top" wrapText="1"/>
      <protection locked="0"/>
    </xf>
    <xf numFmtId="0" fontId="26" fillId="38" borderId="43" xfId="0" applyFont="1" applyFill="1" applyBorder="1" applyAlignment="1">
      <alignment horizontal="center"/>
    </xf>
    <xf numFmtId="0" fontId="26" fillId="38" borderId="44" xfId="0" applyFont="1" applyFill="1" applyBorder="1" applyAlignment="1">
      <alignment horizontal="center"/>
    </xf>
    <xf numFmtId="1" fontId="4" fillId="35" borderId="9" xfId="0" applyNumberFormat="1" applyFont="1" applyFill="1" applyBorder="1" applyAlignment="1" applyProtection="1">
      <alignment horizontal="center" vertical="top" wrapText="1"/>
      <protection locked="0"/>
    </xf>
    <xf numFmtId="1" fontId="4" fillId="35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4" borderId="9" xfId="0" applyNumberFormat="1" applyFont="1" applyFill="1" applyBorder="1" applyAlignment="1">
      <alignment horizontal="center" vertical="top" wrapText="1"/>
    </xf>
    <xf numFmtId="0" fontId="4" fillId="34" borderId="17" xfId="0" applyNumberFormat="1" applyFont="1" applyFill="1" applyBorder="1" applyAlignment="1">
      <alignment horizontal="center" vertical="top" wrapText="1"/>
    </xf>
    <xf numFmtId="1" fontId="4" fillId="34" borderId="9" xfId="0" applyNumberFormat="1" applyFont="1" applyFill="1" applyBorder="1" applyAlignment="1">
      <alignment vertical="top" wrapText="1"/>
    </xf>
    <xf numFmtId="1" fontId="4" fillId="34" borderId="9" xfId="0" applyNumberFormat="1" applyFont="1" applyFill="1" applyBorder="1" applyAlignment="1">
      <alignment horizontal="center" vertical="top" wrapText="1"/>
    </xf>
    <xf numFmtId="0" fontId="4" fillId="34" borderId="22" xfId="0" applyNumberFormat="1" applyFont="1" applyFill="1" applyBorder="1" applyAlignment="1">
      <alignment horizontal="center" vertical="top" wrapText="1"/>
    </xf>
    <xf numFmtId="0" fontId="4" fillId="34" borderId="32" xfId="0" applyNumberFormat="1" applyFont="1" applyFill="1" applyBorder="1" applyAlignment="1">
      <alignment horizontal="center" vertical="top" wrapText="1"/>
    </xf>
    <xf numFmtId="0" fontId="4" fillId="34" borderId="9" xfId="0" applyFont="1" applyFill="1" applyBorder="1" applyAlignment="1">
      <alignment horizontal="center" wrapText="1"/>
    </xf>
    <xf numFmtId="1" fontId="4" fillId="34" borderId="22" xfId="0" applyNumberFormat="1" applyFont="1" applyFill="1" applyBorder="1" applyAlignment="1">
      <alignment horizontal="center" vertical="top" wrapText="1"/>
    </xf>
    <xf numFmtId="1" fontId="4" fillId="34" borderId="32" xfId="0" applyNumberFormat="1" applyFont="1" applyFill="1" applyBorder="1" applyAlignment="1">
      <alignment horizontal="center" vertical="top" wrapText="1"/>
    </xf>
    <xf numFmtId="0" fontId="4" fillId="34" borderId="9" xfId="0" applyNumberFormat="1" applyFont="1" applyFill="1" applyBorder="1" applyAlignment="1">
      <alignment vertical="top" wrapText="1"/>
    </xf>
    <xf numFmtId="2" fontId="23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41" fillId="33" borderId="0" xfId="0" applyNumberFormat="1" applyFont="1" applyFill="1" applyAlignment="1" applyProtection="1">
      <alignment horizontal="center" vertical="center" wrapText="1"/>
      <protection locked="0"/>
    </xf>
    <xf numFmtId="0" fontId="81" fillId="43" borderId="23" xfId="0" applyFont="1" applyFill="1" applyBorder="1" applyAlignment="1">
      <alignment horizontal="center" vertical="center" wrapText="1"/>
    </xf>
    <xf numFmtId="0" fontId="81" fillId="43" borderId="30" xfId="0" applyFont="1" applyFill="1" applyBorder="1" applyAlignment="1">
      <alignment horizontal="center" vertical="center" wrapText="1"/>
    </xf>
    <xf numFmtId="0" fontId="41" fillId="39" borderId="0" xfId="0" applyFont="1" applyFill="1" applyAlignment="1">
      <alignment horizontal="center" vertical="top" wrapText="1"/>
    </xf>
    <xf numFmtId="0" fontId="81" fillId="43" borderId="9" xfId="0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11" fillId="39" borderId="47" xfId="0" applyFont="1" applyFill="1" applyBorder="1" applyAlignment="1">
      <alignment horizontal="center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1" fillId="39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2" fontId="6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 applyProtection="1">
      <alignment horizontal="center" vertical="top" wrapText="1"/>
      <protection locked="0"/>
    </xf>
    <xf numFmtId="1" fontId="14" fillId="0" borderId="10" xfId="0" applyNumberFormat="1" applyFont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Border="1" applyAlignment="1" applyProtection="1">
      <alignment horizontal="center" vertical="center" wrapText="1"/>
      <protection locked="0"/>
    </xf>
    <xf numFmtId="1" fontId="14" fillId="0" borderId="9" xfId="0" applyNumberFormat="1" applyFont="1" applyBorder="1" applyAlignment="1" applyProtection="1">
      <alignment horizontal="center" vertical="center" wrapText="1"/>
      <protection locked="0"/>
    </xf>
    <xf numFmtId="1" fontId="14" fillId="0" borderId="37" xfId="0" applyNumberFormat="1" applyFont="1" applyBorder="1" applyAlignment="1" applyProtection="1">
      <alignment horizontal="center" vertical="center" wrapText="1"/>
      <protection locked="0"/>
    </xf>
    <xf numFmtId="1" fontId="14" fillId="0" borderId="39" xfId="0" applyNumberFormat="1" applyFont="1" applyBorder="1" applyAlignment="1" applyProtection="1">
      <alignment horizontal="center" vertical="center" wrapText="1"/>
      <protection locked="0"/>
    </xf>
    <xf numFmtId="1" fontId="14" fillId="0" borderId="38" xfId="0" applyNumberFormat="1" applyFont="1" applyBorder="1" applyAlignment="1" applyProtection="1">
      <alignment horizontal="center" vertical="center" wrapText="1"/>
      <protection locked="0"/>
    </xf>
    <xf numFmtId="1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1" fontId="2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1" fontId="25" fillId="0" borderId="13" xfId="0" applyNumberFormat="1" applyFont="1" applyBorder="1" applyAlignment="1" applyProtection="1">
      <alignment horizontal="center" vertical="center" wrapText="1"/>
      <protection locked="0"/>
    </xf>
    <xf numFmtId="1" fontId="25" fillId="0" borderId="35" xfId="0" applyNumberFormat="1" applyFont="1" applyBorder="1" applyAlignment="1" applyProtection="1">
      <alignment horizontal="center" vertical="center" wrapText="1"/>
      <protection locked="0"/>
    </xf>
    <xf numFmtId="1" fontId="25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2" fontId="10" fillId="33" borderId="0" xfId="0" applyNumberFormat="1" applyFont="1" applyFill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1" fontId="6" fillId="33" borderId="12" xfId="0" applyNumberFormat="1" applyFont="1" applyFill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4" tint="-0.24997000396251678"/>
      </font>
    </dxf>
    <dxf>
      <font>
        <b/>
        <color theme="4" tint="-0.24997000396251678"/>
      </font>
    </dxf>
    <dxf>
      <font>
        <b/>
        <i val="0"/>
      </font>
      <border>
        <top style="double">
          <color theme="4"/>
        </top>
      </border>
    </dxf>
    <dxf>
      <font>
        <color theme="2" tint="-0.7499499917030334"/>
      </font>
      <border>
        <left/>
        <right/>
        <top/>
        <bottom/>
      </border>
    </dxf>
    <dxf>
      <font>
        <color theme="4" tint="-0.24997000396251678"/>
      </font>
      <border>
        <left style="thin">
          <color theme="4" tint="0.5999600291252136"/>
        </left>
        <right style="thin">
          <color theme="4" tint="0.5999600291252136"/>
        </right>
        <top style="thin">
          <color theme="4" tint="0.5999600291252136"/>
        </top>
        <bottom style="thin">
          <color theme="4" tint="0.5999600291252136"/>
        </bottom>
      </border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Sales Invoice Table" defaultPivotStyle="PivotStyleLight16">
    <tableStyle name="Sales Invoice Table" pivot="0" count="7">
      <tableStyleElement type="wholeTable" dxfId="81"/>
      <tableStyleElement type="headerRow" dxfId="80"/>
      <tableStyleElement type="totalRow" dxfId="79"/>
      <tableStyleElement type="firstColumn" dxfId="78"/>
      <tableStyleElement type="lastColumn" dxfId="77"/>
      <tableStyleElement type="firstRowStripe" dxfId="76"/>
      <tableStyleElement type="firstColumnStripe" dxfId="7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Z60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6" sqref="N6"/>
    </sheetView>
  </sheetViews>
  <sheetFormatPr defaultColWidth="9.140625" defaultRowHeight="18.75" customHeight="1"/>
  <cols>
    <col min="1" max="1" width="2.140625" style="288" customWidth="1"/>
    <col min="2" max="2" width="19.140625" style="288" hidden="1" customWidth="1"/>
    <col min="3" max="3" width="6.140625" style="288" customWidth="1"/>
    <col min="4" max="4" width="23.8515625" style="288" customWidth="1"/>
    <col min="5" max="5" width="12.57421875" style="288" customWidth="1"/>
    <col min="6" max="6" width="16.421875" style="288" customWidth="1"/>
    <col min="7" max="7" width="11.421875" style="288" customWidth="1"/>
    <col min="8" max="8" width="11.57421875" style="288" customWidth="1"/>
    <col min="9" max="9" width="10.8515625" style="316" hidden="1" customWidth="1"/>
    <col min="10" max="10" width="10.421875" style="288" customWidth="1"/>
    <col min="11" max="16384" width="9.140625" style="8" customWidth="1"/>
  </cols>
  <sheetData>
    <row r="1" spans="3:26" ht="31.5" customHeight="1">
      <c r="C1" s="308" t="s">
        <v>499</v>
      </c>
      <c r="D1" s="186"/>
      <c r="E1" s="186"/>
      <c r="F1" s="186"/>
      <c r="G1" s="186" t="s">
        <v>93</v>
      </c>
      <c r="H1" s="186"/>
      <c r="I1" s="186"/>
      <c r="J1" s="186"/>
      <c r="W1" s="381"/>
      <c r="X1" s="382"/>
      <c r="Y1" s="382"/>
      <c r="Z1" s="382"/>
    </row>
    <row r="2" spans="2:10" s="10" customFormat="1" ht="15" customHeight="1">
      <c r="B2" s="309" t="s">
        <v>1</v>
      </c>
      <c r="C2" s="310" t="s">
        <v>3</v>
      </c>
      <c r="D2" s="310" t="s">
        <v>4</v>
      </c>
      <c r="E2" s="310" t="s">
        <v>5</v>
      </c>
      <c r="F2" s="310" t="s">
        <v>6</v>
      </c>
      <c r="G2" s="310" t="s">
        <v>7</v>
      </c>
      <c r="H2" s="310" t="s">
        <v>0</v>
      </c>
      <c r="I2" s="310" t="s">
        <v>8</v>
      </c>
      <c r="J2" s="310" t="s">
        <v>9</v>
      </c>
    </row>
    <row r="3" spans="2:10" ht="15" customHeight="1">
      <c r="B3" s="311" t="str">
        <f>C3&amp;" - "&amp;D3</f>
        <v>1 - Allahabad Bank</v>
      </c>
      <c r="C3" s="237">
        <v>1</v>
      </c>
      <c r="D3" s="312" t="s">
        <v>10</v>
      </c>
      <c r="E3" s="237">
        <v>81</v>
      </c>
      <c r="F3" s="237">
        <v>48</v>
      </c>
      <c r="G3" s="237">
        <v>67</v>
      </c>
      <c r="H3" s="296">
        <f>'Branch ATM_1'!$E3+'Branch ATM_1'!$F3+'Branch ATM_1'!$G3</f>
        <v>196</v>
      </c>
      <c r="I3" s="237">
        <v>0</v>
      </c>
      <c r="J3" s="237">
        <v>90</v>
      </c>
    </row>
    <row r="4" spans="2:10" ht="15" customHeight="1">
      <c r="B4" s="311" t="str">
        <f>C4&amp;" - "&amp;D4</f>
        <v>2 - Andhra Bank</v>
      </c>
      <c r="C4" s="237">
        <v>2</v>
      </c>
      <c r="D4" s="312" t="s">
        <v>11</v>
      </c>
      <c r="E4" s="237">
        <v>0</v>
      </c>
      <c r="F4" s="237">
        <v>6</v>
      </c>
      <c r="G4" s="237">
        <v>24</v>
      </c>
      <c r="H4" s="296">
        <f>'Branch ATM_1'!$E4+'Branch ATM_1'!$F4+'Branch ATM_1'!$G4</f>
        <v>30</v>
      </c>
      <c r="I4" s="237">
        <v>0</v>
      </c>
      <c r="J4" s="237">
        <v>27</v>
      </c>
    </row>
    <row r="5" spans="2:10" ht="15" customHeight="1">
      <c r="B5" s="288" t="str">
        <f aca="true" t="shared" si="0" ref="B5:B31">C5&amp;" - "&amp;D5</f>
        <v>3 - Bank of Baroda</v>
      </c>
      <c r="C5" s="237">
        <v>3</v>
      </c>
      <c r="D5" s="312" t="s">
        <v>12</v>
      </c>
      <c r="E5" s="237">
        <v>29</v>
      </c>
      <c r="F5" s="237">
        <v>79</v>
      </c>
      <c r="G5" s="237">
        <v>69</v>
      </c>
      <c r="H5" s="296">
        <f>'Branch ATM_1'!$E5+'Branch ATM_1'!$F5+'Branch ATM_1'!$G5</f>
        <v>177</v>
      </c>
      <c r="I5" s="237">
        <v>2</v>
      </c>
      <c r="J5" s="237">
        <v>292</v>
      </c>
    </row>
    <row r="6" spans="2:10" ht="15" customHeight="1">
      <c r="B6" s="288" t="str">
        <f t="shared" si="0"/>
        <v>4 - Bank of India</v>
      </c>
      <c r="C6" s="237">
        <v>4</v>
      </c>
      <c r="D6" s="312" t="s">
        <v>13</v>
      </c>
      <c r="E6" s="237">
        <v>183</v>
      </c>
      <c r="F6" s="237">
        <v>139</v>
      </c>
      <c r="G6" s="237">
        <v>107</v>
      </c>
      <c r="H6" s="296">
        <f>'Branch ATM_1'!$E6+'Branch ATM_1'!$F6+'Branch ATM_1'!$G6</f>
        <v>429</v>
      </c>
      <c r="I6" s="237">
        <v>4</v>
      </c>
      <c r="J6" s="237">
        <v>617</v>
      </c>
    </row>
    <row r="7" spans="2:10" ht="15" customHeight="1">
      <c r="B7" s="288" t="str">
        <f t="shared" si="0"/>
        <v>5 - Bank of Maharashtra</v>
      </c>
      <c r="C7" s="237">
        <v>5</v>
      </c>
      <c r="D7" s="312" t="s">
        <v>14</v>
      </c>
      <c r="E7" s="237">
        <v>85</v>
      </c>
      <c r="F7" s="237">
        <v>21</v>
      </c>
      <c r="G7" s="237">
        <v>37</v>
      </c>
      <c r="H7" s="296">
        <f>'Branch ATM_1'!$E7+'Branch ATM_1'!$F7+'Branch ATM_1'!$G7</f>
        <v>143</v>
      </c>
      <c r="I7" s="237">
        <v>0</v>
      </c>
      <c r="J7" s="237">
        <v>148</v>
      </c>
    </row>
    <row r="8" spans="2:10" ht="15" customHeight="1">
      <c r="B8" s="288" t="str">
        <f t="shared" si="0"/>
        <v>6 - Canara Bank</v>
      </c>
      <c r="C8" s="237">
        <v>6</v>
      </c>
      <c r="D8" s="312" t="s">
        <v>15</v>
      </c>
      <c r="E8" s="237">
        <v>29</v>
      </c>
      <c r="F8" s="237">
        <v>90</v>
      </c>
      <c r="G8" s="237">
        <v>82</v>
      </c>
      <c r="H8" s="296">
        <f>'Branch ATM_1'!$E8+'Branch ATM_1'!$F8+'Branch ATM_1'!$G8</f>
        <v>201</v>
      </c>
      <c r="I8" s="237">
        <v>3</v>
      </c>
      <c r="J8" s="237">
        <v>268</v>
      </c>
    </row>
    <row r="9" spans="2:10" ht="15" customHeight="1">
      <c r="B9" s="288" t="str">
        <f t="shared" si="0"/>
        <v>7 - Central Bank of India</v>
      </c>
      <c r="C9" s="237">
        <v>7</v>
      </c>
      <c r="D9" s="312" t="s">
        <v>16</v>
      </c>
      <c r="E9" s="237">
        <v>235</v>
      </c>
      <c r="F9" s="237">
        <v>140</v>
      </c>
      <c r="G9" s="237">
        <v>93</v>
      </c>
      <c r="H9" s="296">
        <f>'Branch ATM_1'!$E9+'Branch ATM_1'!$F9+'Branch ATM_1'!$G9</f>
        <v>468</v>
      </c>
      <c r="I9" s="237">
        <v>51</v>
      </c>
      <c r="J9" s="237">
        <v>562</v>
      </c>
    </row>
    <row r="10" spans="2:10" ht="15" customHeight="1">
      <c r="B10" s="288" t="str">
        <f t="shared" si="0"/>
        <v>8 - Corporation Bank</v>
      </c>
      <c r="C10" s="237">
        <v>8</v>
      </c>
      <c r="D10" s="312" t="s">
        <v>17</v>
      </c>
      <c r="E10" s="237">
        <v>5</v>
      </c>
      <c r="F10" s="237">
        <v>12</v>
      </c>
      <c r="G10" s="237">
        <v>46</v>
      </c>
      <c r="H10" s="296">
        <f>'Branch ATM_1'!$E10+'Branch ATM_1'!$F10+'Branch ATM_1'!$G10</f>
        <v>63</v>
      </c>
      <c r="I10" s="237">
        <v>1</v>
      </c>
      <c r="J10" s="237">
        <v>96</v>
      </c>
    </row>
    <row r="11" spans="2:10" ht="15" customHeight="1">
      <c r="B11" s="288" t="str">
        <f t="shared" si="0"/>
        <v>9 - Dena Bank</v>
      </c>
      <c r="C11" s="237">
        <v>9</v>
      </c>
      <c r="D11" s="312" t="s">
        <v>18</v>
      </c>
      <c r="E11" s="237">
        <v>8</v>
      </c>
      <c r="F11" s="237">
        <v>16</v>
      </c>
      <c r="G11" s="237">
        <v>39</v>
      </c>
      <c r="H11" s="296">
        <f>'Branch ATM_1'!$E11+'Branch ATM_1'!$F11+'Branch ATM_1'!$G11</f>
        <v>63</v>
      </c>
      <c r="I11" s="237">
        <v>3</v>
      </c>
      <c r="J11" s="237">
        <v>57</v>
      </c>
    </row>
    <row r="12" spans="2:10" ht="15" customHeight="1">
      <c r="B12" s="288" t="str">
        <f t="shared" si="0"/>
        <v>10 - IDBI Bank Ltd.</v>
      </c>
      <c r="C12" s="237">
        <v>10</v>
      </c>
      <c r="D12" s="312" t="s">
        <v>19</v>
      </c>
      <c r="E12" s="237">
        <v>22</v>
      </c>
      <c r="F12" s="237">
        <v>34</v>
      </c>
      <c r="G12" s="237">
        <v>37</v>
      </c>
      <c r="H12" s="296">
        <f>'Branch ATM_1'!$E12+'Branch ATM_1'!$F12+'Branch ATM_1'!$G12</f>
        <v>93</v>
      </c>
      <c r="I12" s="237">
        <v>2</v>
      </c>
      <c r="J12" s="237">
        <v>175</v>
      </c>
    </row>
    <row r="13" spans="2:10" ht="15" customHeight="1">
      <c r="B13" s="288" t="str">
        <f t="shared" si="0"/>
        <v>11 - Indian Bank</v>
      </c>
      <c r="C13" s="237">
        <v>11</v>
      </c>
      <c r="D13" s="312" t="s">
        <v>20</v>
      </c>
      <c r="E13" s="237">
        <v>0</v>
      </c>
      <c r="F13" s="237">
        <v>4</v>
      </c>
      <c r="G13" s="237">
        <v>23</v>
      </c>
      <c r="H13" s="296">
        <f>'Branch ATM_1'!$E13+'Branch ATM_1'!$F13+'Branch ATM_1'!$G13</f>
        <v>27</v>
      </c>
      <c r="I13" s="237">
        <v>1</v>
      </c>
      <c r="J13" s="237">
        <v>26</v>
      </c>
    </row>
    <row r="14" spans="2:10" ht="15" customHeight="1">
      <c r="B14" s="288" t="str">
        <f t="shared" si="0"/>
        <v>12 - Indian Overseas Bank</v>
      </c>
      <c r="C14" s="237">
        <v>12</v>
      </c>
      <c r="D14" s="312" t="s">
        <v>21</v>
      </c>
      <c r="E14" s="237">
        <v>14</v>
      </c>
      <c r="F14" s="237">
        <v>7</v>
      </c>
      <c r="G14" s="237">
        <v>37</v>
      </c>
      <c r="H14" s="296">
        <f>'Branch ATM_1'!$E14+'Branch ATM_1'!$F14+'Branch ATM_1'!$G14</f>
        <v>58</v>
      </c>
      <c r="I14" s="237">
        <v>0</v>
      </c>
      <c r="J14" s="237">
        <v>59</v>
      </c>
    </row>
    <row r="15" spans="2:10" ht="15" customHeight="1">
      <c r="B15" s="288" t="str">
        <f t="shared" si="0"/>
        <v>13 - Oriental Bank of Comm.</v>
      </c>
      <c r="C15" s="237">
        <v>13</v>
      </c>
      <c r="D15" s="312" t="s">
        <v>22</v>
      </c>
      <c r="E15" s="237">
        <v>12</v>
      </c>
      <c r="F15" s="237">
        <v>14</v>
      </c>
      <c r="G15" s="237">
        <v>46</v>
      </c>
      <c r="H15" s="296">
        <f>'Branch ATM_1'!$E15+'Branch ATM_1'!$F15+'Branch ATM_1'!$G15</f>
        <v>72</v>
      </c>
      <c r="I15" s="237">
        <v>0</v>
      </c>
      <c r="J15" s="237">
        <v>78</v>
      </c>
    </row>
    <row r="16" spans="2:10" ht="15" customHeight="1">
      <c r="B16" s="288" t="str">
        <f t="shared" si="0"/>
        <v>14 - Punjab and Sindh Bank</v>
      </c>
      <c r="C16" s="237">
        <v>14</v>
      </c>
      <c r="D16" s="312" t="s">
        <v>23</v>
      </c>
      <c r="E16" s="237">
        <v>3</v>
      </c>
      <c r="F16" s="237">
        <v>16</v>
      </c>
      <c r="G16" s="237">
        <v>15</v>
      </c>
      <c r="H16" s="296">
        <f>'Branch ATM_1'!$E16+'Branch ATM_1'!$F16+'Branch ATM_1'!$G16</f>
        <v>34</v>
      </c>
      <c r="I16" s="237">
        <v>3</v>
      </c>
      <c r="J16" s="237">
        <v>34</v>
      </c>
    </row>
    <row r="17" spans="2:10" ht="15" customHeight="1">
      <c r="B17" s="288" t="str">
        <f t="shared" si="0"/>
        <v>15 - Punjab National Bank</v>
      </c>
      <c r="C17" s="237">
        <v>15</v>
      </c>
      <c r="D17" s="312" t="s">
        <v>24</v>
      </c>
      <c r="E17" s="237">
        <v>84</v>
      </c>
      <c r="F17" s="237">
        <v>90</v>
      </c>
      <c r="G17" s="237">
        <v>110</v>
      </c>
      <c r="H17" s="296">
        <f>'Branch ATM_1'!$E17+'Branch ATM_1'!$F17+'Branch ATM_1'!$G17</f>
        <v>284</v>
      </c>
      <c r="I17" s="237">
        <v>7</v>
      </c>
      <c r="J17" s="237">
        <v>441</v>
      </c>
    </row>
    <row r="18" spans="2:10" ht="15" customHeight="1">
      <c r="B18" s="288" t="str">
        <f t="shared" si="0"/>
        <v>16 - Syndicate Bank</v>
      </c>
      <c r="C18" s="237">
        <v>16</v>
      </c>
      <c r="D18" s="312" t="s">
        <v>25</v>
      </c>
      <c r="E18" s="237">
        <v>16</v>
      </c>
      <c r="F18" s="237">
        <v>16</v>
      </c>
      <c r="G18" s="237">
        <v>47</v>
      </c>
      <c r="H18" s="296">
        <f>'Branch ATM_1'!$E18+'Branch ATM_1'!$F18+'Branch ATM_1'!$G18</f>
        <v>79</v>
      </c>
      <c r="I18" s="237">
        <v>0</v>
      </c>
      <c r="J18" s="237">
        <v>79</v>
      </c>
    </row>
    <row r="19" spans="2:10" ht="15" customHeight="1">
      <c r="B19" s="288" t="str">
        <f t="shared" si="0"/>
        <v>17 - Uco Bank</v>
      </c>
      <c r="C19" s="237">
        <v>17</v>
      </c>
      <c r="D19" s="312" t="s">
        <v>26</v>
      </c>
      <c r="E19" s="237">
        <v>48</v>
      </c>
      <c r="F19" s="237">
        <v>51</v>
      </c>
      <c r="G19" s="237">
        <v>70</v>
      </c>
      <c r="H19" s="296">
        <f>'Branch ATM_1'!$E19+'Branch ATM_1'!$F19+'Branch ATM_1'!$G19</f>
        <v>169</v>
      </c>
      <c r="I19" s="237">
        <v>0</v>
      </c>
      <c r="J19" s="237">
        <v>119</v>
      </c>
    </row>
    <row r="20" spans="2:10" ht="15" customHeight="1">
      <c r="B20" s="288" t="str">
        <f t="shared" si="0"/>
        <v>18 - Union Bank of India</v>
      </c>
      <c r="C20" s="237">
        <v>18</v>
      </c>
      <c r="D20" s="312" t="s">
        <v>27</v>
      </c>
      <c r="E20" s="237">
        <v>104</v>
      </c>
      <c r="F20" s="237">
        <v>82</v>
      </c>
      <c r="G20" s="237">
        <v>92</v>
      </c>
      <c r="H20" s="296">
        <f>'Branch ATM_1'!$E20+'Branch ATM_1'!$F20+'Branch ATM_1'!$G20</f>
        <v>278</v>
      </c>
      <c r="I20" s="237">
        <v>2</v>
      </c>
      <c r="J20" s="237">
        <v>582</v>
      </c>
    </row>
    <row r="21" spans="2:10" ht="15" customHeight="1">
      <c r="B21" s="288" t="str">
        <f t="shared" si="0"/>
        <v>19 - United Bank of India</v>
      </c>
      <c r="C21" s="237">
        <v>19</v>
      </c>
      <c r="D21" s="312" t="s">
        <v>28</v>
      </c>
      <c r="E21" s="237">
        <v>0</v>
      </c>
      <c r="F21" s="237">
        <v>0</v>
      </c>
      <c r="G21" s="237">
        <v>13</v>
      </c>
      <c r="H21" s="296">
        <f>'Branch ATM_1'!$E21+'Branch ATM_1'!$F21+'Branch ATM_1'!$G21</f>
        <v>13</v>
      </c>
      <c r="I21" s="237">
        <v>0</v>
      </c>
      <c r="J21" s="237">
        <v>23</v>
      </c>
    </row>
    <row r="22" spans="2:10" ht="15" customHeight="1">
      <c r="B22" s="288" t="str">
        <f t="shared" si="0"/>
        <v>20 - Vijaya Bank</v>
      </c>
      <c r="C22" s="237">
        <v>20</v>
      </c>
      <c r="D22" s="312" t="s">
        <v>29</v>
      </c>
      <c r="E22" s="237">
        <v>4</v>
      </c>
      <c r="F22" s="237">
        <v>16</v>
      </c>
      <c r="G22" s="237">
        <v>28</v>
      </c>
      <c r="H22" s="296">
        <f>'Branch ATM_1'!$E22+'Branch ATM_1'!$F22+'Branch ATM_1'!$G22</f>
        <v>48</v>
      </c>
      <c r="I22" s="237">
        <v>2</v>
      </c>
      <c r="J22" s="237">
        <v>48</v>
      </c>
    </row>
    <row r="23" spans="2:10" ht="15" customHeight="1">
      <c r="B23" s="288" t="str">
        <f t="shared" si="0"/>
        <v>21 - Bharatiya Mahila Bank</v>
      </c>
      <c r="C23" s="237">
        <v>21</v>
      </c>
      <c r="D23" s="312" t="s">
        <v>30</v>
      </c>
      <c r="E23" s="237">
        <v>0</v>
      </c>
      <c r="F23" s="237">
        <v>0</v>
      </c>
      <c r="G23" s="237">
        <v>2</v>
      </c>
      <c r="H23" s="296">
        <f>'Branch ATM_1'!$E23+'Branch ATM_1'!$F23+'Branch ATM_1'!$G23</f>
        <v>2</v>
      </c>
      <c r="I23" s="237">
        <v>0</v>
      </c>
      <c r="J23" s="237">
        <v>2</v>
      </c>
    </row>
    <row r="24" spans="1:10" s="1" customFormat="1" ht="15" customHeight="1">
      <c r="A24" s="303"/>
      <c r="B24" s="303" t="str">
        <f t="shared" si="0"/>
        <v> - SUB TOTAL</v>
      </c>
      <c r="C24" s="301"/>
      <c r="D24" s="301" t="s">
        <v>31</v>
      </c>
      <c r="E24" s="301">
        <f>SUBTOTAL(109,E3:E23)</f>
        <v>962</v>
      </c>
      <c r="F24" s="301">
        <f>SUBTOTAL(109,F3:F23)</f>
        <v>881</v>
      </c>
      <c r="G24" s="301">
        <f>SUBTOTAL(109,G3:G23)</f>
        <v>1084</v>
      </c>
      <c r="H24" s="301">
        <f>'Branch ATM_1'!$E24+'Branch ATM_1'!$F24+'Branch ATM_1'!$G24</f>
        <v>2927</v>
      </c>
      <c r="I24" s="301">
        <f>SUBTOTAL(109,I3:I23)</f>
        <v>81</v>
      </c>
      <c r="J24" s="301">
        <f>SUBTOTAL(109,J3:J23)</f>
        <v>3823</v>
      </c>
    </row>
    <row r="25" spans="2:10" ht="15" customHeight="1">
      <c r="B25" s="288" t="str">
        <f t="shared" si="0"/>
        <v>22 - S.B. of Hyderabad</v>
      </c>
      <c r="C25" s="237">
        <v>22</v>
      </c>
      <c r="D25" s="312" t="s">
        <v>32</v>
      </c>
      <c r="E25" s="237">
        <v>0</v>
      </c>
      <c r="F25" s="237">
        <v>1</v>
      </c>
      <c r="G25" s="237">
        <v>4</v>
      </c>
      <c r="H25" s="296">
        <f>'Branch ATM_1'!$E25+'Branch ATM_1'!$F25+'Branch ATM_1'!$G25</f>
        <v>5</v>
      </c>
      <c r="I25" s="237">
        <v>0</v>
      </c>
      <c r="J25" s="237">
        <v>0</v>
      </c>
    </row>
    <row r="26" spans="2:10" ht="15" customHeight="1">
      <c r="B26" s="288" t="str">
        <f t="shared" si="0"/>
        <v>23 - S.B. of Mysore</v>
      </c>
      <c r="C26" s="237">
        <v>23</v>
      </c>
      <c r="D26" s="312" t="s">
        <v>33</v>
      </c>
      <c r="E26" s="237">
        <v>0</v>
      </c>
      <c r="F26" s="237">
        <v>0</v>
      </c>
      <c r="G26" s="237">
        <v>3</v>
      </c>
      <c r="H26" s="296">
        <f>'Branch ATM_1'!$E26+'Branch ATM_1'!$F26+'Branch ATM_1'!$G26</f>
        <v>3</v>
      </c>
      <c r="I26" s="237">
        <v>0</v>
      </c>
      <c r="J26" s="237">
        <v>3</v>
      </c>
    </row>
    <row r="27" spans="2:10" ht="15" customHeight="1">
      <c r="B27" s="288" t="str">
        <f t="shared" si="0"/>
        <v>24 - S.B. of Patiala</v>
      </c>
      <c r="C27" s="237">
        <v>24</v>
      </c>
      <c r="D27" s="312" t="s">
        <v>34</v>
      </c>
      <c r="E27" s="237">
        <v>0</v>
      </c>
      <c r="F27" s="237">
        <v>0</v>
      </c>
      <c r="G27" s="237">
        <v>7</v>
      </c>
      <c r="H27" s="296">
        <f>'Branch ATM_1'!$E27+'Branch ATM_1'!$F27+'Branch ATM_1'!$G27</f>
        <v>7</v>
      </c>
      <c r="I27" s="237">
        <v>0</v>
      </c>
      <c r="J27" s="237">
        <v>1</v>
      </c>
    </row>
    <row r="28" spans="2:10" ht="15" customHeight="1">
      <c r="B28" s="288" t="str">
        <f t="shared" si="0"/>
        <v>25 - S.B. of Travancore</v>
      </c>
      <c r="C28" s="237">
        <v>25</v>
      </c>
      <c r="D28" s="312" t="s">
        <v>35</v>
      </c>
      <c r="E28" s="237">
        <v>0</v>
      </c>
      <c r="F28" s="237">
        <v>0</v>
      </c>
      <c r="G28" s="237">
        <v>3</v>
      </c>
      <c r="H28" s="296">
        <f>'Branch ATM_1'!$E28+'Branch ATM_1'!$F28+'Branch ATM_1'!$G28</f>
        <v>3</v>
      </c>
      <c r="I28" s="237">
        <v>1</v>
      </c>
      <c r="J28" s="237">
        <v>3</v>
      </c>
    </row>
    <row r="29" spans="2:10" ht="15" customHeight="1">
      <c r="B29" s="288" t="str">
        <f t="shared" si="0"/>
        <v>26 - S.B.B. of Jaipur</v>
      </c>
      <c r="C29" s="237">
        <v>26</v>
      </c>
      <c r="D29" s="312" t="s">
        <v>36</v>
      </c>
      <c r="E29" s="237">
        <v>0</v>
      </c>
      <c r="F29" s="237">
        <v>3</v>
      </c>
      <c r="G29" s="237">
        <v>5</v>
      </c>
      <c r="H29" s="296">
        <f>'Branch ATM_1'!$E29+'Branch ATM_1'!$F29+'Branch ATM_1'!$G29</f>
        <v>8</v>
      </c>
      <c r="I29" s="237">
        <v>0</v>
      </c>
      <c r="J29" s="237">
        <v>8</v>
      </c>
    </row>
    <row r="30" spans="2:10" ht="15" customHeight="1">
      <c r="B30" s="288" t="str">
        <f t="shared" si="0"/>
        <v>27 - State Bank of India</v>
      </c>
      <c r="C30" s="237">
        <v>27</v>
      </c>
      <c r="D30" s="312" t="s">
        <v>37</v>
      </c>
      <c r="E30" s="237">
        <v>361</v>
      </c>
      <c r="F30" s="237">
        <v>360</v>
      </c>
      <c r="G30" s="237">
        <v>343</v>
      </c>
      <c r="H30" s="296">
        <f>'Branch ATM_1'!$E30+'Branch ATM_1'!$F30+'Branch ATM_1'!$G30</f>
        <v>1064</v>
      </c>
      <c r="I30" s="237">
        <v>17</v>
      </c>
      <c r="J30" s="237">
        <v>3712</v>
      </c>
    </row>
    <row r="31" spans="1:10" s="1" customFormat="1" ht="15" customHeight="1">
      <c r="A31" s="303"/>
      <c r="B31" s="303" t="str">
        <f t="shared" si="0"/>
        <v> - SUB TOTAL</v>
      </c>
      <c r="C31" s="301"/>
      <c r="D31" s="301" t="s">
        <v>31</v>
      </c>
      <c r="E31" s="301">
        <f>SUBTOTAL(109,E25:E30)</f>
        <v>361</v>
      </c>
      <c r="F31" s="301">
        <f>SUBTOTAL(109,F25:F30)</f>
        <v>364</v>
      </c>
      <c r="G31" s="301">
        <f>SUBTOTAL(109,G25:G30)</f>
        <v>365</v>
      </c>
      <c r="H31" s="301">
        <f>'Branch ATM_1'!$E31+'Branch ATM_1'!$F31+'Branch ATM_1'!$G31</f>
        <v>1090</v>
      </c>
      <c r="I31" s="301">
        <f>SUBTOTAL(109,I25:I30)</f>
        <v>18</v>
      </c>
      <c r="J31" s="301">
        <f>SUBTOTAL(109,J25:J30)</f>
        <v>3727</v>
      </c>
    </row>
    <row r="32" spans="2:10" ht="15" customHeight="1">
      <c r="B32" s="288" t="str">
        <f aca="true" t="shared" si="1" ref="B32:B59">C32&amp;" - "&amp;D32</f>
        <v>28 - Axis Bank</v>
      </c>
      <c r="C32" s="237">
        <v>28</v>
      </c>
      <c r="D32" s="312" t="s">
        <v>38</v>
      </c>
      <c r="E32" s="237">
        <v>19</v>
      </c>
      <c r="F32" s="237">
        <v>39</v>
      </c>
      <c r="G32" s="237">
        <v>54</v>
      </c>
      <c r="H32" s="296">
        <f>'Branch ATM_1'!$E32+'Branch ATM_1'!$F32+'Branch ATM_1'!$G32</f>
        <v>112</v>
      </c>
      <c r="I32" s="237">
        <v>0</v>
      </c>
      <c r="J32" s="237">
        <v>358</v>
      </c>
    </row>
    <row r="33" spans="2:10" ht="15" customHeight="1">
      <c r="B33" s="288" t="str">
        <f t="shared" si="1"/>
        <v>29 - City Union Bank</v>
      </c>
      <c r="C33" s="237">
        <v>29</v>
      </c>
      <c r="D33" s="312" t="s">
        <v>39</v>
      </c>
      <c r="E33" s="237">
        <v>0</v>
      </c>
      <c r="F33" s="237">
        <v>0</v>
      </c>
      <c r="G33" s="237">
        <v>1</v>
      </c>
      <c r="H33" s="296">
        <f>'Branch ATM_1'!$E33+'Branch ATM_1'!$F33+'Branch ATM_1'!$G33</f>
        <v>1</v>
      </c>
      <c r="I33" s="237">
        <v>0</v>
      </c>
      <c r="J33" s="237">
        <v>0</v>
      </c>
    </row>
    <row r="34" spans="2:10" ht="15" customHeight="1">
      <c r="B34" s="288" t="str">
        <f t="shared" si="1"/>
        <v>30 - Dhan Lakshmi Bank</v>
      </c>
      <c r="C34" s="237">
        <v>30</v>
      </c>
      <c r="D34" s="312" t="s">
        <v>40</v>
      </c>
      <c r="E34" s="237">
        <v>0</v>
      </c>
      <c r="F34" s="237">
        <v>0</v>
      </c>
      <c r="G34" s="237">
        <v>1</v>
      </c>
      <c r="H34" s="296">
        <f>'Branch ATM_1'!$E34+'Branch ATM_1'!$F34+'Branch ATM_1'!$G34</f>
        <v>1</v>
      </c>
      <c r="I34" s="237">
        <v>0</v>
      </c>
      <c r="J34" s="237">
        <v>0</v>
      </c>
    </row>
    <row r="35" spans="2:10" ht="15" customHeight="1">
      <c r="B35" s="288" t="str">
        <f t="shared" si="1"/>
        <v>31 - HDFC Bank</v>
      </c>
      <c r="C35" s="237">
        <v>31</v>
      </c>
      <c r="D35" s="312" t="s">
        <v>41</v>
      </c>
      <c r="E35" s="237">
        <v>12</v>
      </c>
      <c r="F35" s="237">
        <v>47</v>
      </c>
      <c r="G35" s="237">
        <v>57</v>
      </c>
      <c r="H35" s="296">
        <f>'Branch ATM_1'!$E35+'Branch ATM_1'!$F35+'Branch ATM_1'!$G35</f>
        <v>116</v>
      </c>
      <c r="I35" s="237">
        <v>0</v>
      </c>
      <c r="J35" s="237">
        <v>245</v>
      </c>
    </row>
    <row r="36" spans="2:10" ht="15" customHeight="1">
      <c r="B36" s="288" t="str">
        <f t="shared" si="1"/>
        <v>32 - ICICI Bank</v>
      </c>
      <c r="C36" s="237">
        <v>32</v>
      </c>
      <c r="D36" s="312" t="s">
        <v>42</v>
      </c>
      <c r="E36" s="237">
        <v>51</v>
      </c>
      <c r="F36" s="237">
        <v>62</v>
      </c>
      <c r="G36" s="237">
        <v>73</v>
      </c>
      <c r="H36" s="296">
        <f>'Branch ATM_1'!$E36+'Branch ATM_1'!$F36+'Branch ATM_1'!$G36</f>
        <v>186</v>
      </c>
      <c r="I36" s="237">
        <v>3</v>
      </c>
      <c r="J36" s="237">
        <v>342</v>
      </c>
    </row>
    <row r="37" spans="2:10" ht="15" customHeight="1">
      <c r="B37" s="288" t="str">
        <f t="shared" si="1"/>
        <v>33 - Indusind Bank Limited</v>
      </c>
      <c r="C37" s="237">
        <v>33</v>
      </c>
      <c r="D37" s="312" t="s">
        <v>43</v>
      </c>
      <c r="E37" s="237">
        <v>24</v>
      </c>
      <c r="F37" s="237">
        <v>11</v>
      </c>
      <c r="G37" s="237">
        <v>11</v>
      </c>
      <c r="H37" s="296">
        <f>'Branch ATM_1'!$E37+'Branch ATM_1'!$F37+'Branch ATM_1'!$G37</f>
        <v>46</v>
      </c>
      <c r="I37" s="237">
        <v>1</v>
      </c>
      <c r="J37" s="237">
        <v>32</v>
      </c>
    </row>
    <row r="38" spans="2:10" ht="15" customHeight="1">
      <c r="B38" s="288" t="str">
        <f t="shared" si="1"/>
        <v>34 - Ing Vysya Bank</v>
      </c>
      <c r="C38" s="237">
        <v>34</v>
      </c>
      <c r="D38" s="312" t="s">
        <v>44</v>
      </c>
      <c r="E38" s="237">
        <v>0</v>
      </c>
      <c r="F38" s="237">
        <v>0</v>
      </c>
      <c r="G38" s="237">
        <v>2</v>
      </c>
      <c r="H38" s="296">
        <f>'Branch ATM_1'!$E38+'Branch ATM_1'!$F38+'Branch ATM_1'!$G38</f>
        <v>2</v>
      </c>
      <c r="I38" s="237">
        <v>0</v>
      </c>
      <c r="J38" s="237">
        <v>4</v>
      </c>
    </row>
    <row r="39" spans="2:10" ht="15" customHeight="1">
      <c r="B39" s="288" t="str">
        <f t="shared" si="1"/>
        <v>35 - Karnataka Bank Limited</v>
      </c>
      <c r="C39" s="237">
        <v>35</v>
      </c>
      <c r="D39" s="312" t="s">
        <v>45</v>
      </c>
      <c r="E39" s="237">
        <v>0</v>
      </c>
      <c r="F39" s="237">
        <v>0</v>
      </c>
      <c r="G39" s="237">
        <v>7</v>
      </c>
      <c r="H39" s="296">
        <f>'Branch ATM_1'!$E39+'Branch ATM_1'!$F39+'Branch ATM_1'!$G39</f>
        <v>7</v>
      </c>
      <c r="I39" s="237">
        <v>0</v>
      </c>
      <c r="J39" s="237">
        <v>7</v>
      </c>
    </row>
    <row r="40" spans="2:10" ht="15" customHeight="1">
      <c r="B40" s="288" t="str">
        <f t="shared" si="1"/>
        <v>36 - Kotak Mahindra Bank</v>
      </c>
      <c r="C40" s="237">
        <v>36</v>
      </c>
      <c r="D40" s="312" t="s">
        <v>46</v>
      </c>
      <c r="E40" s="237">
        <v>0</v>
      </c>
      <c r="F40" s="237">
        <v>0</v>
      </c>
      <c r="G40" s="237">
        <v>25</v>
      </c>
      <c r="H40" s="296">
        <f>'Branch ATM_1'!$E40+'Branch ATM_1'!$F40+'Branch ATM_1'!$G40</f>
        <v>25</v>
      </c>
      <c r="I40" s="237">
        <v>0</v>
      </c>
      <c r="J40" s="237">
        <v>10</v>
      </c>
    </row>
    <row r="41" spans="2:10" ht="15" customHeight="1">
      <c r="B41" s="288" t="str">
        <f t="shared" si="1"/>
        <v>37 - Lakshmi Vilas Bank</v>
      </c>
      <c r="C41" s="237">
        <v>37</v>
      </c>
      <c r="D41" s="312" t="s">
        <v>47</v>
      </c>
      <c r="E41" s="237">
        <v>0</v>
      </c>
      <c r="F41" s="237">
        <v>0</v>
      </c>
      <c r="G41" s="237">
        <v>2</v>
      </c>
      <c r="H41" s="296">
        <f>'Branch ATM_1'!$E41+'Branch ATM_1'!$F41+'Branch ATM_1'!$G41</f>
        <v>2</v>
      </c>
      <c r="I41" s="237">
        <v>0</v>
      </c>
      <c r="J41" s="237">
        <v>0</v>
      </c>
    </row>
    <row r="42" spans="2:10" ht="15" customHeight="1">
      <c r="B42" s="288" t="str">
        <f t="shared" si="1"/>
        <v>38 - The Federal Bank Ltd.</v>
      </c>
      <c r="C42" s="237">
        <v>38</v>
      </c>
      <c r="D42" s="312" t="s">
        <v>48</v>
      </c>
      <c r="E42" s="237">
        <v>1</v>
      </c>
      <c r="F42" s="237">
        <v>6</v>
      </c>
      <c r="G42" s="237">
        <v>3</v>
      </c>
      <c r="H42" s="296">
        <f>'Branch ATM_1'!$E42+'Branch ATM_1'!$F42+'Branch ATM_1'!$G42</f>
        <v>10</v>
      </c>
      <c r="I42" s="237">
        <v>0</v>
      </c>
      <c r="J42" s="237">
        <v>10</v>
      </c>
    </row>
    <row r="43" spans="2:10" ht="15" customHeight="1">
      <c r="B43" s="288" t="str">
        <f t="shared" si="1"/>
        <v>39 - The Jammu and Kashmir Bank</v>
      </c>
      <c r="C43" s="237">
        <v>39</v>
      </c>
      <c r="D43" s="312" t="s">
        <v>49</v>
      </c>
      <c r="E43" s="237">
        <v>0</v>
      </c>
      <c r="F43" s="237">
        <v>2</v>
      </c>
      <c r="G43" s="237">
        <v>0</v>
      </c>
      <c r="H43" s="296">
        <f>'Branch ATM_1'!$E43+'Branch ATM_1'!$F43+'Branch ATM_1'!$G43</f>
        <v>2</v>
      </c>
      <c r="I43" s="237">
        <v>0</v>
      </c>
      <c r="J43" s="237">
        <v>2</v>
      </c>
    </row>
    <row r="44" spans="2:10" ht="15" customHeight="1">
      <c r="B44" s="288" t="str">
        <f t="shared" si="1"/>
        <v>40 - The Karur Vysya Bank Ltd.</v>
      </c>
      <c r="C44" s="237">
        <v>40</v>
      </c>
      <c r="D44" s="312" t="s">
        <v>50</v>
      </c>
      <c r="E44" s="237">
        <v>0</v>
      </c>
      <c r="F44" s="237">
        <v>0</v>
      </c>
      <c r="G44" s="237">
        <v>8</v>
      </c>
      <c r="H44" s="296">
        <f>'Branch ATM_1'!$E44+'Branch ATM_1'!$F44+'Branch ATM_1'!$G44</f>
        <v>8</v>
      </c>
      <c r="I44" s="237">
        <v>0</v>
      </c>
      <c r="J44" s="237">
        <v>5</v>
      </c>
    </row>
    <row r="45" spans="2:10" ht="15" customHeight="1">
      <c r="B45" s="288" t="str">
        <f t="shared" si="1"/>
        <v>41 - Ratnakar Bank</v>
      </c>
      <c r="C45" s="237">
        <v>41</v>
      </c>
      <c r="D45" s="312" t="s">
        <v>51</v>
      </c>
      <c r="E45" s="237">
        <v>2</v>
      </c>
      <c r="F45" s="237">
        <v>9</v>
      </c>
      <c r="G45" s="237">
        <v>2</v>
      </c>
      <c r="H45" s="296">
        <f>'Branch ATM_1'!$E45+'Branch ATM_1'!$F45+'Branch ATM_1'!$G45</f>
        <v>13</v>
      </c>
      <c r="I45" s="237">
        <v>0</v>
      </c>
      <c r="J45" s="237">
        <v>13</v>
      </c>
    </row>
    <row r="46" spans="2:10" ht="15" customHeight="1">
      <c r="B46" s="288" t="str">
        <f t="shared" si="1"/>
        <v>42 - Yes Bank</v>
      </c>
      <c r="C46" s="237">
        <v>42</v>
      </c>
      <c r="D46" s="312" t="s">
        <v>52</v>
      </c>
      <c r="E46" s="237">
        <v>0</v>
      </c>
      <c r="F46" s="237">
        <v>0</v>
      </c>
      <c r="G46" s="237">
        <v>19</v>
      </c>
      <c r="H46" s="296">
        <f>'Branch ATM_1'!$E46+'Branch ATM_1'!$F46+'Branch ATM_1'!$G46</f>
        <v>19</v>
      </c>
      <c r="I46" s="237">
        <v>0</v>
      </c>
      <c r="J46" s="237">
        <v>19</v>
      </c>
    </row>
    <row r="47" spans="2:10" ht="15" customHeight="1">
      <c r="B47" s="288" t="str">
        <f t="shared" si="1"/>
        <v>43 - The South indian Bank</v>
      </c>
      <c r="C47" s="237">
        <v>43</v>
      </c>
      <c r="D47" s="312" t="s">
        <v>53</v>
      </c>
      <c r="E47" s="237">
        <v>0</v>
      </c>
      <c r="F47" s="237">
        <v>0</v>
      </c>
      <c r="G47" s="237">
        <v>3</v>
      </c>
      <c r="H47" s="296">
        <f>'Branch ATM_1'!$E47+'Branch ATM_1'!$F47+'Branch ATM_1'!$G47</f>
        <v>3</v>
      </c>
      <c r="I47" s="237">
        <v>0</v>
      </c>
      <c r="J47" s="237">
        <v>3</v>
      </c>
    </row>
    <row r="48" spans="2:10" ht="15" customHeight="1">
      <c r="B48" s="288" t="str">
        <f t="shared" si="1"/>
        <v>44 - Standard Chartered Bank</v>
      </c>
      <c r="C48" s="237">
        <v>44</v>
      </c>
      <c r="D48" s="312" t="s">
        <v>54</v>
      </c>
      <c r="E48" s="237">
        <v>0</v>
      </c>
      <c r="F48" s="237">
        <v>0</v>
      </c>
      <c r="G48" s="237">
        <v>3</v>
      </c>
      <c r="H48" s="296">
        <f>'Branch ATM_1'!$E48+'Branch ATM_1'!$F48+'Branch ATM_1'!$G48</f>
        <v>3</v>
      </c>
      <c r="I48" s="237">
        <v>0</v>
      </c>
      <c r="J48" s="237">
        <v>2</v>
      </c>
    </row>
    <row r="49" spans="2:10" ht="15" customHeight="1">
      <c r="B49" s="288" t="str">
        <f t="shared" si="1"/>
        <v>45 - Citi Bank</v>
      </c>
      <c r="C49" s="237">
        <v>45</v>
      </c>
      <c r="D49" s="312" t="s">
        <v>55</v>
      </c>
      <c r="E49" s="237">
        <v>0</v>
      </c>
      <c r="F49" s="237">
        <v>0</v>
      </c>
      <c r="G49" s="237">
        <v>2</v>
      </c>
      <c r="H49" s="296">
        <f>'Branch ATM_1'!$E49+'Branch ATM_1'!$F49+'Branch ATM_1'!$G49</f>
        <v>2</v>
      </c>
      <c r="I49" s="237">
        <v>0</v>
      </c>
      <c r="J49" s="237">
        <v>0</v>
      </c>
    </row>
    <row r="50" spans="2:10" ht="15" customHeight="1">
      <c r="B50" s="288" t="str">
        <f t="shared" si="1"/>
        <v>46 - DCB</v>
      </c>
      <c r="C50" s="237">
        <v>46</v>
      </c>
      <c r="D50" s="312" t="s">
        <v>315</v>
      </c>
      <c r="E50" s="237">
        <v>0</v>
      </c>
      <c r="F50" s="237">
        <v>1</v>
      </c>
      <c r="G50" s="237">
        <v>0</v>
      </c>
      <c r="H50" s="296">
        <f>'Branch ATM_1'!$E50+'Branch ATM_1'!$F50+'Branch ATM_1'!$G50</f>
        <v>1</v>
      </c>
      <c r="I50" s="237">
        <v>0</v>
      </c>
      <c r="J50" s="237">
        <v>1</v>
      </c>
    </row>
    <row r="51" spans="1:10" s="1" customFormat="1" ht="15" customHeight="1">
      <c r="A51" s="303"/>
      <c r="B51" s="303" t="str">
        <f t="shared" si="1"/>
        <v> - SUB TOTAL</v>
      </c>
      <c r="C51" s="301"/>
      <c r="D51" s="301" t="s">
        <v>31</v>
      </c>
      <c r="E51" s="301">
        <f>SUBTOTAL(109,E32:E50)</f>
        <v>109</v>
      </c>
      <c r="F51" s="301">
        <f>SUBTOTAL(109,F32:F50)</f>
        <v>177</v>
      </c>
      <c r="G51" s="301">
        <f>SUBTOTAL(109,G32:G50)</f>
        <v>273</v>
      </c>
      <c r="H51" s="301">
        <f>'Branch ATM_1'!$E51+'Branch ATM_1'!$F51+'Branch ATM_1'!$G51</f>
        <v>559</v>
      </c>
      <c r="I51" s="301">
        <f>SUBTOTAL(109,I32:I50)</f>
        <v>4</v>
      </c>
      <c r="J51" s="301">
        <f>SUBTOTAL(109,J32:J50)</f>
        <v>1053</v>
      </c>
    </row>
    <row r="52" spans="2:10" ht="15" customHeight="1">
      <c r="B52" s="288" t="str">
        <f t="shared" si="1"/>
        <v>47 - MGB</v>
      </c>
      <c r="C52" s="237">
        <v>47</v>
      </c>
      <c r="D52" s="312" t="s">
        <v>56</v>
      </c>
      <c r="E52" s="237">
        <v>316</v>
      </c>
      <c r="F52" s="237">
        <v>73</v>
      </c>
      <c r="G52" s="237">
        <v>43</v>
      </c>
      <c r="H52" s="296">
        <f>'Branch ATM_1'!$E52+'Branch ATM_1'!$F52+'Branch ATM_1'!$G52</f>
        <v>432</v>
      </c>
      <c r="I52" s="237">
        <v>0</v>
      </c>
      <c r="J52" s="237">
        <v>2</v>
      </c>
    </row>
    <row r="53" spans="2:10" ht="15" customHeight="1">
      <c r="B53" s="288" t="str">
        <f t="shared" si="1"/>
        <v>48 - CMPGB</v>
      </c>
      <c r="C53" s="237">
        <v>48</v>
      </c>
      <c r="D53" s="312" t="s">
        <v>57</v>
      </c>
      <c r="E53" s="237">
        <v>276</v>
      </c>
      <c r="F53" s="237">
        <v>135</v>
      </c>
      <c r="G53" s="237">
        <v>44</v>
      </c>
      <c r="H53" s="296">
        <f>'Branch ATM_1'!$E53+'Branch ATM_1'!$F53+'Branch ATM_1'!$G53</f>
        <v>455</v>
      </c>
      <c r="I53" s="237">
        <v>0</v>
      </c>
      <c r="J53" s="237">
        <v>0</v>
      </c>
    </row>
    <row r="54" spans="2:10" ht="15" customHeight="1">
      <c r="B54" s="288" t="str">
        <f t="shared" si="1"/>
        <v>49 - NJGB</v>
      </c>
      <c r="C54" s="237">
        <v>49</v>
      </c>
      <c r="D54" s="312" t="s">
        <v>58</v>
      </c>
      <c r="E54" s="237">
        <v>249</v>
      </c>
      <c r="F54" s="237">
        <v>86</v>
      </c>
      <c r="G54" s="237">
        <v>27</v>
      </c>
      <c r="H54" s="296">
        <f>'Branch ATM_1'!$E54+'Branch ATM_1'!$F54+'Branch ATM_1'!$G54</f>
        <v>362</v>
      </c>
      <c r="I54" s="237">
        <v>0</v>
      </c>
      <c r="J54" s="237">
        <v>0</v>
      </c>
    </row>
    <row r="55" spans="1:10" s="1" customFormat="1" ht="15" customHeight="1">
      <c r="A55" s="303"/>
      <c r="B55" s="303" t="str">
        <f t="shared" si="1"/>
        <v> - SUB TOTAL</v>
      </c>
      <c r="C55" s="301"/>
      <c r="D55" s="301" t="s">
        <v>31</v>
      </c>
      <c r="E55" s="301">
        <f>SUBTOTAL(109,E52:E54)</f>
        <v>841</v>
      </c>
      <c r="F55" s="301">
        <f>SUBTOTAL(109,F52:F54)</f>
        <v>294</v>
      </c>
      <c r="G55" s="301">
        <f>SUBTOTAL(109,G52:G54)</f>
        <v>114</v>
      </c>
      <c r="H55" s="301">
        <f>'Branch ATM_1'!$E55+'Branch ATM_1'!$F55+'Branch ATM_1'!$G55</f>
        <v>1249</v>
      </c>
      <c r="I55" s="301">
        <f>SUBTOTAL(109,I52:I54)</f>
        <v>0</v>
      </c>
      <c r="J55" s="301">
        <f>SUBTOTAL(109,J52:J54)</f>
        <v>2</v>
      </c>
    </row>
    <row r="56" spans="2:10" ht="15" customHeight="1">
      <c r="B56" s="288" t="str">
        <f t="shared" si="1"/>
        <v>50 - M.P.Co-operative Bank</v>
      </c>
      <c r="C56" s="237">
        <v>50</v>
      </c>
      <c r="D56" s="312" t="s">
        <v>59</v>
      </c>
      <c r="E56" s="237">
        <v>297</v>
      </c>
      <c r="F56" s="237">
        <v>470</v>
      </c>
      <c r="G56" s="237">
        <v>86</v>
      </c>
      <c r="H56" s="296">
        <f>'Branch ATM_1'!$E56+'Branch ATM_1'!$F56+'Branch ATM_1'!$G56</f>
        <v>853</v>
      </c>
      <c r="I56" s="237">
        <v>0</v>
      </c>
      <c r="J56" s="237">
        <v>1</v>
      </c>
    </row>
    <row r="57" spans="2:10" ht="15" customHeight="1">
      <c r="B57" s="288" t="str">
        <f t="shared" si="1"/>
        <v>51 - M.P.S.A.R.D.B.</v>
      </c>
      <c r="C57" s="237">
        <v>51</v>
      </c>
      <c r="D57" s="312" t="s">
        <v>60</v>
      </c>
      <c r="E57" s="237">
        <v>261</v>
      </c>
      <c r="F57" s="237">
        <v>0</v>
      </c>
      <c r="G57" s="237">
        <v>7</v>
      </c>
      <c r="H57" s="296">
        <f>'Branch ATM_1'!$E57+'Branch ATM_1'!$F57+'Branch ATM_1'!$G57</f>
        <v>268</v>
      </c>
      <c r="I57" s="237">
        <v>0</v>
      </c>
      <c r="J57" s="237">
        <v>0</v>
      </c>
    </row>
    <row r="58" spans="1:10" s="1" customFormat="1" ht="15" customHeight="1">
      <c r="A58" s="303"/>
      <c r="B58" s="303" t="str">
        <f t="shared" si="1"/>
        <v> - SUB TOTAL</v>
      </c>
      <c r="C58" s="301"/>
      <c r="D58" s="301" t="s">
        <v>31</v>
      </c>
      <c r="E58" s="301">
        <f>SUBTOTAL(109,E56:E57)</f>
        <v>558</v>
      </c>
      <c r="F58" s="301">
        <f>SUBTOTAL(109,F56:F57)</f>
        <v>470</v>
      </c>
      <c r="G58" s="301">
        <f>SUBTOTAL(109,G56:G57)</f>
        <v>93</v>
      </c>
      <c r="H58" s="301">
        <f>'Branch ATM_1'!$E58+'Branch ATM_1'!$F58+'Branch ATM_1'!$G58</f>
        <v>1121</v>
      </c>
      <c r="I58" s="301">
        <f>SUBTOTAL(109,I56:I57)</f>
        <v>0</v>
      </c>
      <c r="J58" s="301">
        <f>SUBTOTAL(109,J56:J57)</f>
        <v>1</v>
      </c>
    </row>
    <row r="59" spans="1:10" s="14" customFormat="1" ht="15" customHeight="1">
      <c r="A59" s="313"/>
      <c r="B59" s="313" t="str">
        <f t="shared" si="1"/>
        <v> - TOTAL</v>
      </c>
      <c r="C59" s="305"/>
      <c r="D59" s="306" t="s">
        <v>0</v>
      </c>
      <c r="E59" s="301">
        <f>E58+E55+E51+E31+E24</f>
        <v>2831</v>
      </c>
      <c r="F59" s="301">
        <f>F58+F55+F51+F31+F24</f>
        <v>2186</v>
      </c>
      <c r="G59" s="301">
        <f>G58+G55+G51+G31+G24</f>
        <v>1929</v>
      </c>
      <c r="H59" s="301">
        <f>'Branch ATM_1'!$E59+'Branch ATM_1'!$F59+'Branch ATM_1'!$G59</f>
        <v>6946</v>
      </c>
      <c r="I59" s="301">
        <f>I58+I55+I51+I31+I24</f>
        <v>103</v>
      </c>
      <c r="J59" s="301">
        <f>J58+J55+J51+J31+J24</f>
        <v>8606</v>
      </c>
    </row>
    <row r="60" spans="2:10" ht="18.75" customHeight="1" hidden="1">
      <c r="B60" s="314" t="s">
        <v>2</v>
      </c>
      <c r="C60" s="309" t="str">
        <f>"Total Customers: "&amp;SUBTOTAL(103,C3:C59)</f>
        <v>Total Customers: 51</v>
      </c>
      <c r="D60" s="314"/>
      <c r="E60" s="314"/>
      <c r="F60" s="314"/>
      <c r="G60" s="314"/>
      <c r="H60" s="314"/>
      <c r="I60" s="314"/>
      <c r="J60" s="315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W1:Z1"/>
  </mergeCells>
  <conditionalFormatting sqref="C3:C59">
    <cfRule type="duplicateValues" priority="11" dxfId="82">
      <formula>AND(COUNTIF($C$3:$C$59,C3)&gt;1,NOT(ISBLANK(C3)))</formula>
    </cfRule>
  </conditionalFormatting>
  <conditionalFormatting sqref="D3:D59">
    <cfRule type="duplicateValues" priority="12" dxfId="82">
      <formula>AND(COUNTIF($D$3:$D$59,D3)&gt;1,NOT(ISBLANK(D3)))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62"/>
  <sheetViews>
    <sheetView view="pageBreakPreview" zoomScale="6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P36" sqref="P36"/>
    </sheetView>
  </sheetViews>
  <sheetFormatPr defaultColWidth="9.140625" defaultRowHeight="12.75"/>
  <cols>
    <col min="1" max="1" width="5.7109375" style="359" customWidth="1"/>
    <col min="2" max="2" width="24.421875" style="288" customWidth="1"/>
    <col min="3" max="3" width="8.7109375" style="298" bestFit="1" customWidth="1"/>
    <col min="4" max="4" width="7.28125" style="298" bestFit="1" customWidth="1"/>
    <col min="5" max="5" width="5.8515625" style="298" bestFit="1" customWidth="1"/>
    <col min="6" max="6" width="7.140625" style="298" bestFit="1" customWidth="1"/>
    <col min="7" max="7" width="8.7109375" style="298" bestFit="1" customWidth="1"/>
    <col min="8" max="8" width="7.28125" style="298" bestFit="1" customWidth="1"/>
    <col min="9" max="9" width="5.8515625" style="298" bestFit="1" customWidth="1"/>
    <col min="10" max="10" width="7.140625" style="298" bestFit="1" customWidth="1"/>
    <col min="11" max="11" width="8.7109375" style="298" bestFit="1" customWidth="1"/>
    <col min="12" max="12" width="7.28125" style="298" bestFit="1" customWidth="1"/>
    <col min="13" max="13" width="5.8515625" style="298" bestFit="1" customWidth="1"/>
    <col min="14" max="14" width="7.140625" style="298" bestFit="1" customWidth="1"/>
    <col min="15" max="15" width="8.7109375" style="298" bestFit="1" customWidth="1"/>
    <col min="16" max="16" width="7.28125" style="298" bestFit="1" customWidth="1"/>
    <col min="17" max="17" width="5.8515625" style="298" bestFit="1" customWidth="1"/>
    <col min="18" max="18" width="7.140625" style="298" bestFit="1" customWidth="1"/>
    <col min="19" max="16384" width="9.140625" style="288" customWidth="1"/>
  </cols>
  <sheetData>
    <row r="1" spans="1:18" ht="14.25">
      <c r="A1" s="405" t="s">
        <v>506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31"/>
      <c r="R1" s="431"/>
    </row>
    <row r="2" spans="1:18" ht="15.75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32"/>
      <c r="R2" s="432"/>
    </row>
    <row r="3" spans="1:18" ht="14.25">
      <c r="A3" s="356"/>
      <c r="B3" s="331" t="s">
        <v>66</v>
      </c>
      <c r="C3" s="332"/>
      <c r="D3" s="291"/>
      <c r="E3" s="291"/>
      <c r="F3" s="291"/>
      <c r="G3" s="291"/>
      <c r="H3" s="291"/>
      <c r="I3" s="433"/>
      <c r="J3" s="433"/>
      <c r="K3" s="332"/>
      <c r="L3" s="358"/>
      <c r="M3" s="332"/>
      <c r="N3" s="433"/>
      <c r="O3" s="433"/>
      <c r="P3" s="433" t="s">
        <v>229</v>
      </c>
      <c r="Q3" s="433"/>
      <c r="R3" s="358"/>
    </row>
    <row r="4" spans="1:18" ht="12.75">
      <c r="A4" s="399" t="s">
        <v>3</v>
      </c>
      <c r="B4" s="399" t="s">
        <v>4</v>
      </c>
      <c r="C4" s="393" t="s">
        <v>128</v>
      </c>
      <c r="D4" s="391"/>
      <c r="E4" s="391"/>
      <c r="F4" s="392"/>
      <c r="G4" s="393" t="s">
        <v>129</v>
      </c>
      <c r="H4" s="391"/>
      <c r="I4" s="391"/>
      <c r="J4" s="392"/>
      <c r="K4" s="393" t="s">
        <v>130</v>
      </c>
      <c r="L4" s="391"/>
      <c r="M4" s="391"/>
      <c r="N4" s="392"/>
      <c r="O4" s="393" t="s">
        <v>131</v>
      </c>
      <c r="P4" s="391"/>
      <c r="Q4" s="391"/>
      <c r="R4" s="392"/>
    </row>
    <row r="5" spans="1:18" ht="12.75">
      <c r="A5" s="400"/>
      <c r="B5" s="400"/>
      <c r="C5" s="294" t="s">
        <v>124</v>
      </c>
      <c r="D5" s="294" t="s">
        <v>125</v>
      </c>
      <c r="E5" s="294" t="s">
        <v>126</v>
      </c>
      <c r="F5" s="294" t="s">
        <v>0</v>
      </c>
      <c r="G5" s="294" t="s">
        <v>124</v>
      </c>
      <c r="H5" s="294" t="s">
        <v>125</v>
      </c>
      <c r="I5" s="294" t="s">
        <v>126</v>
      </c>
      <c r="J5" s="294" t="s">
        <v>0</v>
      </c>
      <c r="K5" s="294" t="s">
        <v>124</v>
      </c>
      <c r="L5" s="294" t="s">
        <v>125</v>
      </c>
      <c r="M5" s="294" t="s">
        <v>126</v>
      </c>
      <c r="N5" s="294" t="s">
        <v>0</v>
      </c>
      <c r="O5" s="294" t="s">
        <v>124</v>
      </c>
      <c r="P5" s="294" t="s">
        <v>125</v>
      </c>
      <c r="Q5" s="294" t="s">
        <v>126</v>
      </c>
      <c r="R5" s="294" t="s">
        <v>0</v>
      </c>
    </row>
    <row r="6" spans="1:18" ht="15" customHeight="1">
      <c r="A6" s="235">
        <v>1</v>
      </c>
      <c r="B6" s="236" t="s">
        <v>10</v>
      </c>
      <c r="C6" s="25">
        <v>21</v>
      </c>
      <c r="D6" s="25">
        <v>0</v>
      </c>
      <c r="E6" s="25">
        <v>0</v>
      </c>
      <c r="F6" s="204">
        <f>C6+D6+E6</f>
        <v>21</v>
      </c>
      <c r="G6" s="25">
        <v>134</v>
      </c>
      <c r="H6" s="25">
        <v>81</v>
      </c>
      <c r="I6" s="25">
        <v>1</v>
      </c>
      <c r="J6" s="204">
        <f>G6+H6+I6</f>
        <v>216</v>
      </c>
      <c r="K6" s="25">
        <v>62</v>
      </c>
      <c r="L6" s="25">
        <v>0</v>
      </c>
      <c r="M6" s="25">
        <v>0</v>
      </c>
      <c r="N6" s="204">
        <f>K6+L6+M6</f>
        <v>62</v>
      </c>
      <c r="O6" s="25">
        <v>0</v>
      </c>
      <c r="P6" s="25">
        <v>0</v>
      </c>
      <c r="Q6" s="25">
        <v>0</v>
      </c>
      <c r="R6" s="204">
        <f>O6+P6+Q6</f>
        <v>0</v>
      </c>
    </row>
    <row r="7" spans="1:18" ht="15" customHeight="1">
      <c r="A7" s="235">
        <v>2</v>
      </c>
      <c r="B7" s="236" t="s">
        <v>11</v>
      </c>
      <c r="C7" s="25">
        <v>0</v>
      </c>
      <c r="D7" s="25">
        <v>0</v>
      </c>
      <c r="E7" s="25">
        <v>0</v>
      </c>
      <c r="F7" s="204">
        <f aca="true" t="shared" si="0" ref="F7:F60">C7+D7+E7</f>
        <v>0</v>
      </c>
      <c r="G7" s="25">
        <v>0</v>
      </c>
      <c r="H7" s="25">
        <v>0</v>
      </c>
      <c r="I7" s="25">
        <v>0</v>
      </c>
      <c r="J7" s="204">
        <f aca="true" t="shared" si="1" ref="J7:J60">G7+H7+I7</f>
        <v>0</v>
      </c>
      <c r="K7" s="25">
        <v>0</v>
      </c>
      <c r="L7" s="25">
        <v>0</v>
      </c>
      <c r="M7" s="25">
        <v>0</v>
      </c>
      <c r="N7" s="204">
        <f aca="true" t="shared" si="2" ref="N7:N60">K7+L7+M7</f>
        <v>0</v>
      </c>
      <c r="O7" s="25">
        <v>0</v>
      </c>
      <c r="P7" s="25">
        <v>0</v>
      </c>
      <c r="Q7" s="25">
        <v>0</v>
      </c>
      <c r="R7" s="204">
        <f aca="true" t="shared" si="3" ref="R7:R60">O7+P7+Q7</f>
        <v>0</v>
      </c>
    </row>
    <row r="8" spans="1:18" ht="15" customHeight="1">
      <c r="A8" s="235">
        <v>3</v>
      </c>
      <c r="B8" s="236" t="s">
        <v>12</v>
      </c>
      <c r="C8" s="25">
        <v>238</v>
      </c>
      <c r="D8" s="25">
        <v>55</v>
      </c>
      <c r="E8" s="25">
        <v>0</v>
      </c>
      <c r="F8" s="204">
        <f t="shared" si="0"/>
        <v>293</v>
      </c>
      <c r="G8" s="25">
        <v>157</v>
      </c>
      <c r="H8" s="25">
        <v>152</v>
      </c>
      <c r="I8" s="25">
        <v>45</v>
      </c>
      <c r="J8" s="204">
        <f t="shared" si="1"/>
        <v>354</v>
      </c>
      <c r="K8" s="25">
        <v>19</v>
      </c>
      <c r="L8" s="25">
        <v>12</v>
      </c>
      <c r="M8" s="25">
        <v>0</v>
      </c>
      <c r="N8" s="204">
        <f t="shared" si="2"/>
        <v>31</v>
      </c>
      <c r="O8" s="25">
        <v>3</v>
      </c>
      <c r="P8" s="25">
        <v>16</v>
      </c>
      <c r="Q8" s="25">
        <v>2</v>
      </c>
      <c r="R8" s="204">
        <f t="shared" si="3"/>
        <v>21</v>
      </c>
    </row>
    <row r="9" spans="1:18" ht="15" customHeight="1">
      <c r="A9" s="235">
        <v>4</v>
      </c>
      <c r="B9" s="236" t="s">
        <v>13</v>
      </c>
      <c r="C9" s="25">
        <v>281</v>
      </c>
      <c r="D9" s="25">
        <v>286</v>
      </c>
      <c r="E9" s="25">
        <v>371</v>
      </c>
      <c r="F9" s="204">
        <f t="shared" si="0"/>
        <v>938</v>
      </c>
      <c r="G9" s="25">
        <v>363</v>
      </c>
      <c r="H9" s="25">
        <v>492</v>
      </c>
      <c r="I9" s="25">
        <v>112</v>
      </c>
      <c r="J9" s="204">
        <f t="shared" si="1"/>
        <v>967</v>
      </c>
      <c r="K9" s="25">
        <v>691</v>
      </c>
      <c r="L9" s="25">
        <v>430</v>
      </c>
      <c r="M9" s="25">
        <v>110</v>
      </c>
      <c r="N9" s="204">
        <f t="shared" si="2"/>
        <v>1231</v>
      </c>
      <c r="O9" s="25">
        <v>1442</v>
      </c>
      <c r="P9" s="25">
        <v>884</v>
      </c>
      <c r="Q9" s="25">
        <v>186</v>
      </c>
      <c r="R9" s="204">
        <f t="shared" si="3"/>
        <v>2512</v>
      </c>
    </row>
    <row r="10" spans="1:18" ht="15" customHeight="1">
      <c r="A10" s="235">
        <v>5</v>
      </c>
      <c r="B10" s="236" t="s">
        <v>14</v>
      </c>
      <c r="C10" s="25">
        <v>313</v>
      </c>
      <c r="D10" s="25">
        <v>36</v>
      </c>
      <c r="E10" s="25">
        <v>14</v>
      </c>
      <c r="F10" s="204">
        <f t="shared" si="0"/>
        <v>363</v>
      </c>
      <c r="G10" s="25">
        <v>214</v>
      </c>
      <c r="H10" s="25">
        <v>98</v>
      </c>
      <c r="I10" s="25">
        <v>82</v>
      </c>
      <c r="J10" s="204">
        <f t="shared" si="1"/>
        <v>394</v>
      </c>
      <c r="K10" s="25">
        <v>109</v>
      </c>
      <c r="L10" s="25">
        <v>141</v>
      </c>
      <c r="M10" s="25">
        <v>60</v>
      </c>
      <c r="N10" s="204">
        <f t="shared" si="2"/>
        <v>310</v>
      </c>
      <c r="O10" s="25">
        <v>72</v>
      </c>
      <c r="P10" s="25">
        <v>34</v>
      </c>
      <c r="Q10" s="25">
        <v>60</v>
      </c>
      <c r="R10" s="204">
        <f t="shared" si="3"/>
        <v>166</v>
      </c>
    </row>
    <row r="11" spans="1:18" ht="15" customHeight="1">
      <c r="A11" s="235">
        <v>6</v>
      </c>
      <c r="B11" s="236" t="s">
        <v>15</v>
      </c>
      <c r="C11" s="25">
        <v>0</v>
      </c>
      <c r="D11" s="25">
        <v>0</v>
      </c>
      <c r="E11" s="25">
        <v>0</v>
      </c>
      <c r="F11" s="204">
        <f t="shared" si="0"/>
        <v>0</v>
      </c>
      <c r="G11" s="25">
        <v>166</v>
      </c>
      <c r="H11" s="25">
        <v>34</v>
      </c>
      <c r="I11" s="25">
        <v>6</v>
      </c>
      <c r="J11" s="204">
        <f t="shared" si="1"/>
        <v>206</v>
      </c>
      <c r="K11" s="25">
        <v>0</v>
      </c>
      <c r="L11" s="25">
        <v>0</v>
      </c>
      <c r="M11" s="25">
        <v>0</v>
      </c>
      <c r="N11" s="204">
        <f t="shared" si="2"/>
        <v>0</v>
      </c>
      <c r="O11" s="25">
        <v>0</v>
      </c>
      <c r="P11" s="25">
        <v>0</v>
      </c>
      <c r="Q11" s="25">
        <v>0</v>
      </c>
      <c r="R11" s="204">
        <f t="shared" si="3"/>
        <v>0</v>
      </c>
    </row>
    <row r="12" spans="1:18" ht="15" customHeight="1">
      <c r="A12" s="235">
        <v>7</v>
      </c>
      <c r="B12" s="236" t="s">
        <v>16</v>
      </c>
      <c r="C12" s="25">
        <v>1492</v>
      </c>
      <c r="D12" s="25">
        <v>525</v>
      </c>
      <c r="E12" s="25">
        <v>33</v>
      </c>
      <c r="F12" s="204">
        <f t="shared" si="0"/>
        <v>2050</v>
      </c>
      <c r="G12" s="25">
        <v>598</v>
      </c>
      <c r="H12" s="25">
        <v>112</v>
      </c>
      <c r="I12" s="25">
        <v>120</v>
      </c>
      <c r="J12" s="204">
        <f t="shared" si="1"/>
        <v>830</v>
      </c>
      <c r="K12" s="25">
        <v>468</v>
      </c>
      <c r="L12" s="25">
        <v>121</v>
      </c>
      <c r="M12" s="25">
        <v>1128</v>
      </c>
      <c r="N12" s="204">
        <f t="shared" si="2"/>
        <v>1717</v>
      </c>
      <c r="O12" s="25">
        <v>298</v>
      </c>
      <c r="P12" s="25">
        <v>151</v>
      </c>
      <c r="Q12" s="25">
        <v>132</v>
      </c>
      <c r="R12" s="204">
        <f t="shared" si="3"/>
        <v>581</v>
      </c>
    </row>
    <row r="13" spans="1:18" ht="15" customHeight="1">
      <c r="A13" s="235">
        <v>8</v>
      </c>
      <c r="B13" s="236" t="s">
        <v>17</v>
      </c>
      <c r="C13" s="25">
        <v>0</v>
      </c>
      <c r="D13" s="25">
        <v>13</v>
      </c>
      <c r="E13" s="25">
        <v>65</v>
      </c>
      <c r="F13" s="204">
        <f t="shared" si="0"/>
        <v>78</v>
      </c>
      <c r="G13" s="25">
        <v>12</v>
      </c>
      <c r="H13" s="25">
        <v>9</v>
      </c>
      <c r="I13" s="25">
        <v>0</v>
      </c>
      <c r="J13" s="204">
        <f t="shared" si="1"/>
        <v>21</v>
      </c>
      <c r="K13" s="25">
        <v>0</v>
      </c>
      <c r="L13" s="25">
        <v>0</v>
      </c>
      <c r="M13" s="25">
        <v>0</v>
      </c>
      <c r="N13" s="204">
        <f t="shared" si="2"/>
        <v>0</v>
      </c>
      <c r="O13" s="25">
        <v>1</v>
      </c>
      <c r="P13" s="25">
        <v>7</v>
      </c>
      <c r="Q13" s="25">
        <v>1</v>
      </c>
      <c r="R13" s="204">
        <f t="shared" si="3"/>
        <v>9</v>
      </c>
    </row>
    <row r="14" spans="1:18" ht="15" customHeight="1">
      <c r="A14" s="235">
        <v>9</v>
      </c>
      <c r="B14" s="236" t="s">
        <v>18</v>
      </c>
      <c r="C14" s="25">
        <v>0</v>
      </c>
      <c r="D14" s="25">
        <v>0</v>
      </c>
      <c r="E14" s="25">
        <v>0</v>
      </c>
      <c r="F14" s="204">
        <f t="shared" si="0"/>
        <v>0</v>
      </c>
      <c r="G14" s="25">
        <v>36</v>
      </c>
      <c r="H14" s="25">
        <v>25</v>
      </c>
      <c r="I14" s="25">
        <v>1</v>
      </c>
      <c r="J14" s="204">
        <f t="shared" si="1"/>
        <v>62</v>
      </c>
      <c r="K14" s="25">
        <v>0</v>
      </c>
      <c r="L14" s="25">
        <v>0</v>
      </c>
      <c r="M14" s="25">
        <v>0</v>
      </c>
      <c r="N14" s="204">
        <f t="shared" si="2"/>
        <v>0</v>
      </c>
      <c r="O14" s="25">
        <v>0</v>
      </c>
      <c r="P14" s="25">
        <v>0</v>
      </c>
      <c r="Q14" s="25">
        <v>0</v>
      </c>
      <c r="R14" s="204">
        <f t="shared" si="3"/>
        <v>0</v>
      </c>
    </row>
    <row r="15" spans="1:18" ht="15" customHeight="1">
      <c r="A15" s="235">
        <v>10</v>
      </c>
      <c r="B15" s="236" t="s">
        <v>19</v>
      </c>
      <c r="C15" s="25">
        <v>0</v>
      </c>
      <c r="D15" s="25">
        <v>0</v>
      </c>
      <c r="E15" s="25">
        <v>0</v>
      </c>
      <c r="F15" s="204">
        <f t="shared" si="0"/>
        <v>0</v>
      </c>
      <c r="G15" s="25">
        <v>0</v>
      </c>
      <c r="H15" s="25">
        <v>27</v>
      </c>
      <c r="I15" s="25">
        <v>0</v>
      </c>
      <c r="J15" s="204">
        <f t="shared" si="1"/>
        <v>27</v>
      </c>
      <c r="K15" s="25">
        <v>5</v>
      </c>
      <c r="L15" s="25">
        <v>18</v>
      </c>
      <c r="M15" s="25">
        <v>0</v>
      </c>
      <c r="N15" s="204">
        <f t="shared" si="2"/>
        <v>23</v>
      </c>
      <c r="O15" s="25">
        <v>0</v>
      </c>
      <c r="P15" s="25">
        <v>0</v>
      </c>
      <c r="Q15" s="25">
        <v>0</v>
      </c>
      <c r="R15" s="204">
        <f t="shared" si="3"/>
        <v>0</v>
      </c>
    </row>
    <row r="16" spans="1:18" ht="15" customHeight="1">
      <c r="A16" s="235">
        <v>11</v>
      </c>
      <c r="B16" s="236" t="s">
        <v>20</v>
      </c>
      <c r="C16" s="25">
        <v>0</v>
      </c>
      <c r="D16" s="25">
        <v>0</v>
      </c>
      <c r="E16" s="25">
        <v>0</v>
      </c>
      <c r="F16" s="204">
        <f t="shared" si="0"/>
        <v>0</v>
      </c>
      <c r="G16" s="25">
        <v>44</v>
      </c>
      <c r="H16" s="25">
        <v>0</v>
      </c>
      <c r="I16" s="25">
        <v>0</v>
      </c>
      <c r="J16" s="204">
        <f t="shared" si="1"/>
        <v>44</v>
      </c>
      <c r="K16" s="25">
        <v>0</v>
      </c>
      <c r="L16" s="25">
        <v>0</v>
      </c>
      <c r="M16" s="25">
        <v>0</v>
      </c>
      <c r="N16" s="204">
        <f t="shared" si="2"/>
        <v>0</v>
      </c>
      <c r="O16" s="25">
        <v>0</v>
      </c>
      <c r="P16" s="25">
        <v>0</v>
      </c>
      <c r="Q16" s="25">
        <v>0</v>
      </c>
      <c r="R16" s="204">
        <f t="shared" si="3"/>
        <v>0</v>
      </c>
    </row>
    <row r="17" spans="1:18" ht="15" customHeight="1">
      <c r="A17" s="235">
        <v>12</v>
      </c>
      <c r="B17" s="236" t="s">
        <v>21</v>
      </c>
      <c r="C17" s="25">
        <v>0</v>
      </c>
      <c r="D17" s="25">
        <v>0</v>
      </c>
      <c r="E17" s="25">
        <v>0</v>
      </c>
      <c r="F17" s="204">
        <f t="shared" si="0"/>
        <v>0</v>
      </c>
      <c r="G17" s="25">
        <v>0</v>
      </c>
      <c r="H17" s="25">
        <v>0</v>
      </c>
      <c r="I17" s="25">
        <v>0</v>
      </c>
      <c r="J17" s="204">
        <f t="shared" si="1"/>
        <v>0</v>
      </c>
      <c r="K17" s="25">
        <v>0</v>
      </c>
      <c r="L17" s="25">
        <v>0</v>
      </c>
      <c r="M17" s="25">
        <v>0</v>
      </c>
      <c r="N17" s="204">
        <f t="shared" si="2"/>
        <v>0</v>
      </c>
      <c r="O17" s="25">
        <v>0</v>
      </c>
      <c r="P17" s="25">
        <v>0</v>
      </c>
      <c r="Q17" s="25">
        <v>0</v>
      </c>
      <c r="R17" s="204">
        <f t="shared" si="3"/>
        <v>0</v>
      </c>
    </row>
    <row r="18" spans="1:18" ht="15" customHeight="1">
      <c r="A18" s="235">
        <v>13</v>
      </c>
      <c r="B18" s="236" t="s">
        <v>22</v>
      </c>
      <c r="C18" s="25">
        <v>63</v>
      </c>
      <c r="D18" s="25">
        <v>3</v>
      </c>
      <c r="E18" s="25">
        <v>0</v>
      </c>
      <c r="F18" s="204">
        <f t="shared" si="0"/>
        <v>66</v>
      </c>
      <c r="G18" s="25">
        <v>18</v>
      </c>
      <c r="H18" s="25">
        <v>171</v>
      </c>
      <c r="I18" s="25">
        <v>0</v>
      </c>
      <c r="J18" s="204">
        <f t="shared" si="1"/>
        <v>189</v>
      </c>
      <c r="K18" s="25">
        <v>0</v>
      </c>
      <c r="L18" s="25">
        <v>0</v>
      </c>
      <c r="M18" s="25">
        <v>0</v>
      </c>
      <c r="N18" s="204">
        <f t="shared" si="2"/>
        <v>0</v>
      </c>
      <c r="O18" s="25">
        <v>0</v>
      </c>
      <c r="P18" s="25">
        <v>0</v>
      </c>
      <c r="Q18" s="25">
        <v>0</v>
      </c>
      <c r="R18" s="204">
        <f t="shared" si="3"/>
        <v>0</v>
      </c>
    </row>
    <row r="19" spans="1:18" ht="15" customHeight="1">
      <c r="A19" s="235">
        <v>14</v>
      </c>
      <c r="B19" s="236" t="s">
        <v>23</v>
      </c>
      <c r="C19" s="25">
        <v>0</v>
      </c>
      <c r="D19" s="25">
        <v>0</v>
      </c>
      <c r="E19" s="25">
        <v>0</v>
      </c>
      <c r="F19" s="204">
        <f t="shared" si="0"/>
        <v>0</v>
      </c>
      <c r="G19" s="25">
        <v>50</v>
      </c>
      <c r="H19" s="25">
        <v>0</v>
      </c>
      <c r="I19" s="25">
        <v>0</v>
      </c>
      <c r="J19" s="204">
        <f t="shared" si="1"/>
        <v>50</v>
      </c>
      <c r="K19" s="25">
        <v>0</v>
      </c>
      <c r="L19" s="25">
        <v>0</v>
      </c>
      <c r="M19" s="25">
        <v>0</v>
      </c>
      <c r="N19" s="204">
        <f t="shared" si="2"/>
        <v>0</v>
      </c>
      <c r="O19" s="25">
        <v>0</v>
      </c>
      <c r="P19" s="25">
        <v>0</v>
      </c>
      <c r="Q19" s="25">
        <v>0</v>
      </c>
      <c r="R19" s="204">
        <f t="shared" si="3"/>
        <v>0</v>
      </c>
    </row>
    <row r="20" spans="1:18" ht="15" customHeight="1">
      <c r="A20" s="235">
        <v>15</v>
      </c>
      <c r="B20" s="236" t="s">
        <v>24</v>
      </c>
      <c r="C20" s="25">
        <v>70</v>
      </c>
      <c r="D20" s="25">
        <v>17</v>
      </c>
      <c r="E20" s="25">
        <v>2</v>
      </c>
      <c r="F20" s="204">
        <f t="shared" si="0"/>
        <v>89</v>
      </c>
      <c r="G20" s="25">
        <v>84</v>
      </c>
      <c r="H20" s="25">
        <v>127</v>
      </c>
      <c r="I20" s="25">
        <v>40</v>
      </c>
      <c r="J20" s="204">
        <f t="shared" si="1"/>
        <v>251</v>
      </c>
      <c r="K20" s="25">
        <v>14</v>
      </c>
      <c r="L20" s="25">
        <v>31</v>
      </c>
      <c r="M20" s="25">
        <v>54</v>
      </c>
      <c r="N20" s="204">
        <f t="shared" si="2"/>
        <v>99</v>
      </c>
      <c r="O20" s="25">
        <v>126</v>
      </c>
      <c r="P20" s="25">
        <v>264</v>
      </c>
      <c r="Q20" s="25">
        <v>108</v>
      </c>
      <c r="R20" s="204">
        <f t="shared" si="3"/>
        <v>498</v>
      </c>
    </row>
    <row r="21" spans="1:18" ht="15" customHeight="1">
      <c r="A21" s="235">
        <v>16</v>
      </c>
      <c r="B21" s="236" t="s">
        <v>25</v>
      </c>
      <c r="C21" s="25">
        <v>100</v>
      </c>
      <c r="D21" s="25">
        <v>75</v>
      </c>
      <c r="E21" s="25">
        <v>0</v>
      </c>
      <c r="F21" s="204">
        <f t="shared" si="0"/>
        <v>175</v>
      </c>
      <c r="G21" s="25">
        <v>78</v>
      </c>
      <c r="H21" s="25">
        <v>75</v>
      </c>
      <c r="I21" s="25">
        <v>25</v>
      </c>
      <c r="J21" s="204">
        <f t="shared" si="1"/>
        <v>178</v>
      </c>
      <c r="K21" s="25">
        <v>57</v>
      </c>
      <c r="L21" s="25">
        <v>10</v>
      </c>
      <c r="M21" s="25">
        <v>0</v>
      </c>
      <c r="N21" s="204">
        <f t="shared" si="2"/>
        <v>67</v>
      </c>
      <c r="O21" s="25">
        <v>77</v>
      </c>
      <c r="P21" s="25">
        <v>40</v>
      </c>
      <c r="Q21" s="25">
        <v>0</v>
      </c>
      <c r="R21" s="204">
        <f t="shared" si="3"/>
        <v>117</v>
      </c>
    </row>
    <row r="22" spans="1:18" ht="15" customHeight="1">
      <c r="A22" s="235">
        <v>17</v>
      </c>
      <c r="B22" s="236" t="s">
        <v>26</v>
      </c>
      <c r="C22" s="25">
        <v>0</v>
      </c>
      <c r="D22" s="25">
        <v>0</v>
      </c>
      <c r="E22" s="25">
        <v>0</v>
      </c>
      <c r="F22" s="204">
        <f t="shared" si="0"/>
        <v>0</v>
      </c>
      <c r="G22" s="25">
        <v>32</v>
      </c>
      <c r="H22" s="25">
        <v>14</v>
      </c>
      <c r="I22" s="25">
        <v>88</v>
      </c>
      <c r="J22" s="204">
        <f t="shared" si="1"/>
        <v>134</v>
      </c>
      <c r="K22" s="25">
        <v>10</v>
      </c>
      <c r="L22" s="25">
        <v>26</v>
      </c>
      <c r="M22" s="25">
        <v>23</v>
      </c>
      <c r="N22" s="204">
        <f t="shared" si="2"/>
        <v>59</v>
      </c>
      <c r="O22" s="25">
        <v>13</v>
      </c>
      <c r="P22" s="25">
        <v>8</v>
      </c>
      <c r="Q22" s="25">
        <v>18</v>
      </c>
      <c r="R22" s="204">
        <f t="shared" si="3"/>
        <v>39</v>
      </c>
    </row>
    <row r="23" spans="1:18" ht="15" customHeight="1">
      <c r="A23" s="235">
        <v>18</v>
      </c>
      <c r="B23" s="236" t="s">
        <v>27</v>
      </c>
      <c r="C23" s="25">
        <v>773</v>
      </c>
      <c r="D23" s="25">
        <v>262</v>
      </c>
      <c r="E23" s="25">
        <v>0</v>
      </c>
      <c r="F23" s="204">
        <f t="shared" si="0"/>
        <v>1035</v>
      </c>
      <c r="G23" s="25">
        <v>111</v>
      </c>
      <c r="H23" s="25">
        <v>326</v>
      </c>
      <c r="I23" s="25">
        <v>36</v>
      </c>
      <c r="J23" s="204">
        <f t="shared" si="1"/>
        <v>473</v>
      </c>
      <c r="K23" s="25">
        <v>214</v>
      </c>
      <c r="L23" s="25">
        <v>1623</v>
      </c>
      <c r="M23" s="25">
        <v>123</v>
      </c>
      <c r="N23" s="204">
        <f t="shared" si="2"/>
        <v>1960</v>
      </c>
      <c r="O23" s="25">
        <v>0</v>
      </c>
      <c r="P23" s="25">
        <v>0</v>
      </c>
      <c r="Q23" s="25">
        <v>0</v>
      </c>
      <c r="R23" s="204">
        <f t="shared" si="3"/>
        <v>0</v>
      </c>
    </row>
    <row r="24" spans="1:18" ht="15" customHeight="1">
      <c r="A24" s="235">
        <v>19</v>
      </c>
      <c r="B24" s="236" t="s">
        <v>28</v>
      </c>
      <c r="C24" s="25">
        <v>0</v>
      </c>
      <c r="D24" s="25">
        <v>0</v>
      </c>
      <c r="E24" s="25">
        <v>0</v>
      </c>
      <c r="F24" s="204">
        <f t="shared" si="0"/>
        <v>0</v>
      </c>
      <c r="G24" s="25">
        <v>0</v>
      </c>
      <c r="H24" s="25">
        <v>0</v>
      </c>
      <c r="I24" s="25">
        <v>0</v>
      </c>
      <c r="J24" s="204">
        <f t="shared" si="1"/>
        <v>0</v>
      </c>
      <c r="K24" s="25">
        <v>0</v>
      </c>
      <c r="L24" s="25">
        <v>0</v>
      </c>
      <c r="M24" s="25">
        <v>0</v>
      </c>
      <c r="N24" s="204">
        <f t="shared" si="2"/>
        <v>0</v>
      </c>
      <c r="O24" s="25">
        <v>0</v>
      </c>
      <c r="P24" s="25">
        <v>0</v>
      </c>
      <c r="Q24" s="25">
        <v>0</v>
      </c>
      <c r="R24" s="204">
        <f t="shared" si="3"/>
        <v>0</v>
      </c>
    </row>
    <row r="25" spans="1:18" ht="15" customHeight="1">
      <c r="A25" s="235">
        <v>20</v>
      </c>
      <c r="B25" s="236" t="s">
        <v>29</v>
      </c>
      <c r="C25" s="25">
        <v>0</v>
      </c>
      <c r="D25" s="25">
        <v>0</v>
      </c>
      <c r="E25" s="25">
        <v>38</v>
      </c>
      <c r="F25" s="204">
        <f t="shared" si="0"/>
        <v>38</v>
      </c>
      <c r="G25" s="25">
        <v>0</v>
      </c>
      <c r="H25" s="25">
        <v>0</v>
      </c>
      <c r="I25" s="25">
        <v>33</v>
      </c>
      <c r="J25" s="204">
        <f t="shared" si="1"/>
        <v>33</v>
      </c>
      <c r="K25" s="25">
        <v>0</v>
      </c>
      <c r="L25" s="25">
        <v>0</v>
      </c>
      <c r="M25" s="25">
        <v>0</v>
      </c>
      <c r="N25" s="204">
        <f t="shared" si="2"/>
        <v>0</v>
      </c>
      <c r="O25" s="25">
        <v>0</v>
      </c>
      <c r="P25" s="25">
        <v>0</v>
      </c>
      <c r="Q25" s="25">
        <v>0</v>
      </c>
      <c r="R25" s="204">
        <f t="shared" si="3"/>
        <v>0</v>
      </c>
    </row>
    <row r="26" spans="1:18" ht="15" customHeight="1">
      <c r="A26" s="235">
        <v>21</v>
      </c>
      <c r="B26" s="236" t="s">
        <v>30</v>
      </c>
      <c r="C26" s="25">
        <v>0</v>
      </c>
      <c r="D26" s="25">
        <v>0</v>
      </c>
      <c r="E26" s="25">
        <v>0</v>
      </c>
      <c r="F26" s="204">
        <f t="shared" si="0"/>
        <v>0</v>
      </c>
      <c r="G26" s="25">
        <v>0</v>
      </c>
      <c r="H26" s="25">
        <v>0</v>
      </c>
      <c r="I26" s="25">
        <v>0</v>
      </c>
      <c r="J26" s="204">
        <f t="shared" si="1"/>
        <v>0</v>
      </c>
      <c r="K26" s="25">
        <v>0</v>
      </c>
      <c r="L26" s="25">
        <v>0</v>
      </c>
      <c r="M26" s="25">
        <v>0</v>
      </c>
      <c r="N26" s="204">
        <f t="shared" si="2"/>
        <v>0</v>
      </c>
      <c r="O26" s="25">
        <v>0</v>
      </c>
      <c r="P26" s="25">
        <v>0</v>
      </c>
      <c r="Q26" s="25">
        <v>0</v>
      </c>
      <c r="R26" s="204">
        <f t="shared" si="3"/>
        <v>0</v>
      </c>
    </row>
    <row r="27" spans="1:18" s="303" customFormat="1" ht="15" customHeight="1">
      <c r="A27" s="301"/>
      <c r="B27" s="301" t="s">
        <v>31</v>
      </c>
      <c r="C27" s="32">
        <f>SUM(C6:C26)</f>
        <v>3351</v>
      </c>
      <c r="D27" s="32">
        <f aca="true" t="shared" si="4" ref="D27:R27">SUM(D6:D26)</f>
        <v>1272</v>
      </c>
      <c r="E27" s="32">
        <f t="shared" si="4"/>
        <v>523</v>
      </c>
      <c r="F27" s="32">
        <f t="shared" si="4"/>
        <v>5146</v>
      </c>
      <c r="G27" s="32">
        <f t="shared" si="4"/>
        <v>2097</v>
      </c>
      <c r="H27" s="32">
        <f t="shared" si="4"/>
        <v>1743</v>
      </c>
      <c r="I27" s="32">
        <f t="shared" si="4"/>
        <v>589</v>
      </c>
      <c r="J27" s="32">
        <f t="shared" si="4"/>
        <v>4429</v>
      </c>
      <c r="K27" s="32">
        <f t="shared" si="4"/>
        <v>1649</v>
      </c>
      <c r="L27" s="32">
        <f t="shared" si="4"/>
        <v>2412</v>
      </c>
      <c r="M27" s="32">
        <f t="shared" si="4"/>
        <v>1498</v>
      </c>
      <c r="N27" s="32">
        <f t="shared" si="4"/>
        <v>5559</v>
      </c>
      <c r="O27" s="32">
        <f t="shared" si="4"/>
        <v>2032</v>
      </c>
      <c r="P27" s="32">
        <f t="shared" si="4"/>
        <v>1404</v>
      </c>
      <c r="Q27" s="32">
        <f t="shared" si="4"/>
        <v>507</v>
      </c>
      <c r="R27" s="32">
        <f t="shared" si="4"/>
        <v>3943</v>
      </c>
    </row>
    <row r="28" spans="1:18" ht="15" customHeight="1">
      <c r="A28" s="235">
        <v>22</v>
      </c>
      <c r="B28" s="236" t="s">
        <v>32</v>
      </c>
      <c r="C28" s="25">
        <v>0</v>
      </c>
      <c r="D28" s="25">
        <v>0</v>
      </c>
      <c r="E28" s="25">
        <v>0</v>
      </c>
      <c r="F28" s="204">
        <f t="shared" si="0"/>
        <v>0</v>
      </c>
      <c r="G28" s="25">
        <v>0</v>
      </c>
      <c r="H28" s="25">
        <v>0</v>
      </c>
      <c r="I28" s="25">
        <v>0</v>
      </c>
      <c r="J28" s="204">
        <f t="shared" si="1"/>
        <v>0</v>
      </c>
      <c r="K28" s="25">
        <v>0</v>
      </c>
      <c r="L28" s="25">
        <v>0</v>
      </c>
      <c r="M28" s="25">
        <v>0</v>
      </c>
      <c r="N28" s="204">
        <f t="shared" si="2"/>
        <v>0</v>
      </c>
      <c r="O28" s="25">
        <v>2</v>
      </c>
      <c r="P28" s="25">
        <v>1</v>
      </c>
      <c r="Q28" s="25">
        <v>0</v>
      </c>
      <c r="R28" s="204">
        <f t="shared" si="3"/>
        <v>3</v>
      </c>
    </row>
    <row r="29" spans="1:18" ht="15" customHeight="1">
      <c r="A29" s="235">
        <v>23</v>
      </c>
      <c r="B29" s="236" t="s">
        <v>33</v>
      </c>
      <c r="C29" s="25">
        <v>0</v>
      </c>
      <c r="D29" s="25">
        <v>0</v>
      </c>
      <c r="E29" s="25">
        <v>0</v>
      </c>
      <c r="F29" s="204">
        <f t="shared" si="0"/>
        <v>0</v>
      </c>
      <c r="G29" s="25">
        <v>0</v>
      </c>
      <c r="H29" s="25">
        <v>0</v>
      </c>
      <c r="I29" s="25">
        <v>0</v>
      </c>
      <c r="J29" s="204">
        <f t="shared" si="1"/>
        <v>0</v>
      </c>
      <c r="K29" s="25">
        <v>0</v>
      </c>
      <c r="L29" s="25">
        <v>0</v>
      </c>
      <c r="M29" s="25">
        <v>0</v>
      </c>
      <c r="N29" s="204">
        <f t="shared" si="2"/>
        <v>0</v>
      </c>
      <c r="O29" s="25">
        <v>0</v>
      </c>
      <c r="P29" s="25">
        <v>0</v>
      </c>
      <c r="Q29" s="25">
        <v>0</v>
      </c>
      <c r="R29" s="204">
        <f t="shared" si="3"/>
        <v>0</v>
      </c>
    </row>
    <row r="30" spans="1:18" ht="15" customHeight="1">
      <c r="A30" s="235">
        <v>24</v>
      </c>
      <c r="B30" s="236" t="s">
        <v>34</v>
      </c>
      <c r="C30" s="25">
        <v>10</v>
      </c>
      <c r="D30" s="25">
        <v>0</v>
      </c>
      <c r="E30" s="25">
        <v>14</v>
      </c>
      <c r="F30" s="204">
        <f t="shared" si="0"/>
        <v>24</v>
      </c>
      <c r="G30" s="25">
        <v>2</v>
      </c>
      <c r="H30" s="25">
        <v>6</v>
      </c>
      <c r="I30" s="25">
        <v>34</v>
      </c>
      <c r="J30" s="204">
        <f t="shared" si="1"/>
        <v>42</v>
      </c>
      <c r="K30" s="25">
        <v>0</v>
      </c>
      <c r="L30" s="25">
        <v>0</v>
      </c>
      <c r="M30" s="25">
        <v>0</v>
      </c>
      <c r="N30" s="204">
        <f t="shared" si="2"/>
        <v>0</v>
      </c>
      <c r="O30" s="25">
        <v>0</v>
      </c>
      <c r="P30" s="25">
        <v>0</v>
      </c>
      <c r="Q30" s="25">
        <v>0</v>
      </c>
      <c r="R30" s="204">
        <f t="shared" si="3"/>
        <v>0</v>
      </c>
    </row>
    <row r="31" spans="1:18" ht="15" customHeight="1">
      <c r="A31" s="235">
        <v>25</v>
      </c>
      <c r="B31" s="236" t="s">
        <v>35</v>
      </c>
      <c r="C31" s="25">
        <v>0</v>
      </c>
      <c r="D31" s="25">
        <v>0</v>
      </c>
      <c r="E31" s="25">
        <v>0</v>
      </c>
      <c r="F31" s="204">
        <f t="shared" si="0"/>
        <v>0</v>
      </c>
      <c r="G31" s="25">
        <v>0</v>
      </c>
      <c r="H31" s="25">
        <v>0</v>
      </c>
      <c r="I31" s="25">
        <v>0</v>
      </c>
      <c r="J31" s="204">
        <f t="shared" si="1"/>
        <v>0</v>
      </c>
      <c r="K31" s="25">
        <v>0</v>
      </c>
      <c r="L31" s="25">
        <v>0</v>
      </c>
      <c r="M31" s="25">
        <v>0</v>
      </c>
      <c r="N31" s="204">
        <f t="shared" si="2"/>
        <v>0</v>
      </c>
      <c r="O31" s="25">
        <v>0</v>
      </c>
      <c r="P31" s="25">
        <v>0</v>
      </c>
      <c r="Q31" s="25">
        <v>0</v>
      </c>
      <c r="R31" s="204">
        <f t="shared" si="3"/>
        <v>0</v>
      </c>
    </row>
    <row r="32" spans="1:18" ht="15" customHeight="1">
      <c r="A32" s="235">
        <v>26</v>
      </c>
      <c r="B32" s="236" t="s">
        <v>36</v>
      </c>
      <c r="C32" s="25">
        <v>0</v>
      </c>
      <c r="D32" s="25">
        <v>0</v>
      </c>
      <c r="E32" s="25">
        <v>0</v>
      </c>
      <c r="F32" s="204">
        <f t="shared" si="0"/>
        <v>0</v>
      </c>
      <c r="G32" s="25">
        <v>63</v>
      </c>
      <c r="H32" s="25">
        <v>9</v>
      </c>
      <c r="I32" s="25">
        <v>10</v>
      </c>
      <c r="J32" s="204">
        <f t="shared" si="1"/>
        <v>82</v>
      </c>
      <c r="K32" s="25">
        <v>0</v>
      </c>
      <c r="L32" s="25">
        <v>0</v>
      </c>
      <c r="M32" s="25">
        <v>0</v>
      </c>
      <c r="N32" s="204">
        <f t="shared" si="2"/>
        <v>0</v>
      </c>
      <c r="O32" s="25">
        <v>15</v>
      </c>
      <c r="P32" s="25">
        <v>2</v>
      </c>
      <c r="Q32" s="25">
        <v>0</v>
      </c>
      <c r="R32" s="204">
        <f t="shared" si="3"/>
        <v>17</v>
      </c>
    </row>
    <row r="33" spans="1:18" ht="15" customHeight="1">
      <c r="A33" s="235">
        <v>27</v>
      </c>
      <c r="B33" s="236" t="s">
        <v>37</v>
      </c>
      <c r="C33" s="25">
        <v>4865</v>
      </c>
      <c r="D33" s="25">
        <v>295</v>
      </c>
      <c r="E33" s="25">
        <v>0</v>
      </c>
      <c r="F33" s="204">
        <f t="shared" si="0"/>
        <v>5160</v>
      </c>
      <c r="G33" s="25">
        <v>72</v>
      </c>
      <c r="H33" s="25">
        <v>360</v>
      </c>
      <c r="I33" s="25">
        <v>876</v>
      </c>
      <c r="J33" s="204">
        <f t="shared" si="1"/>
        <v>1308</v>
      </c>
      <c r="K33" s="25">
        <v>108</v>
      </c>
      <c r="L33" s="25">
        <v>173</v>
      </c>
      <c r="M33" s="25">
        <v>724</v>
      </c>
      <c r="N33" s="204">
        <f t="shared" si="2"/>
        <v>1005</v>
      </c>
      <c r="O33" s="25">
        <v>1018</v>
      </c>
      <c r="P33" s="25">
        <v>2357</v>
      </c>
      <c r="Q33" s="25">
        <v>7315</v>
      </c>
      <c r="R33" s="204">
        <f t="shared" si="3"/>
        <v>10690</v>
      </c>
    </row>
    <row r="34" spans="1:18" s="303" customFormat="1" ht="15" customHeight="1">
      <c r="A34" s="301"/>
      <c r="B34" s="301" t="s">
        <v>31</v>
      </c>
      <c r="C34" s="32">
        <f>SUM(C28:C33)</f>
        <v>4875</v>
      </c>
      <c r="D34" s="32">
        <f aca="true" t="shared" si="5" ref="D34:R34">SUM(D28:D33)</f>
        <v>295</v>
      </c>
      <c r="E34" s="32">
        <f t="shared" si="5"/>
        <v>14</v>
      </c>
      <c r="F34" s="32">
        <f t="shared" si="5"/>
        <v>5184</v>
      </c>
      <c r="G34" s="32">
        <f t="shared" si="5"/>
        <v>137</v>
      </c>
      <c r="H34" s="32">
        <f t="shared" si="5"/>
        <v>375</v>
      </c>
      <c r="I34" s="32">
        <f t="shared" si="5"/>
        <v>920</v>
      </c>
      <c r="J34" s="32">
        <f t="shared" si="5"/>
        <v>1432</v>
      </c>
      <c r="K34" s="32">
        <f t="shared" si="5"/>
        <v>108</v>
      </c>
      <c r="L34" s="32">
        <f t="shared" si="5"/>
        <v>173</v>
      </c>
      <c r="M34" s="32">
        <f t="shared" si="5"/>
        <v>724</v>
      </c>
      <c r="N34" s="32">
        <f t="shared" si="5"/>
        <v>1005</v>
      </c>
      <c r="O34" s="32">
        <f t="shared" si="5"/>
        <v>1035</v>
      </c>
      <c r="P34" s="32">
        <f t="shared" si="5"/>
        <v>2360</v>
      </c>
      <c r="Q34" s="32">
        <f t="shared" si="5"/>
        <v>7315</v>
      </c>
      <c r="R34" s="32">
        <f t="shared" si="5"/>
        <v>10710</v>
      </c>
    </row>
    <row r="35" spans="1:18" ht="15" customHeight="1">
      <c r="A35" s="235">
        <v>28</v>
      </c>
      <c r="B35" s="236" t="s">
        <v>38</v>
      </c>
      <c r="C35" s="25">
        <v>0</v>
      </c>
      <c r="D35" s="25">
        <v>0</v>
      </c>
      <c r="E35" s="25">
        <v>0</v>
      </c>
      <c r="F35" s="204">
        <f t="shared" si="0"/>
        <v>0</v>
      </c>
      <c r="G35" s="25">
        <v>0</v>
      </c>
      <c r="H35" s="25">
        <v>0</v>
      </c>
      <c r="I35" s="25">
        <v>0</v>
      </c>
      <c r="J35" s="204">
        <f t="shared" si="1"/>
        <v>0</v>
      </c>
      <c r="K35" s="25">
        <v>0</v>
      </c>
      <c r="L35" s="25">
        <v>0</v>
      </c>
      <c r="M35" s="25">
        <v>0</v>
      </c>
      <c r="N35" s="204">
        <f t="shared" si="2"/>
        <v>0</v>
      </c>
      <c r="O35" s="25">
        <v>0</v>
      </c>
      <c r="P35" s="25">
        <v>0</v>
      </c>
      <c r="Q35" s="25">
        <v>0</v>
      </c>
      <c r="R35" s="204">
        <f t="shared" si="3"/>
        <v>0</v>
      </c>
    </row>
    <row r="36" spans="1:18" ht="15" customHeight="1">
      <c r="A36" s="235">
        <v>29</v>
      </c>
      <c r="B36" s="236" t="s">
        <v>39</v>
      </c>
      <c r="C36" s="25">
        <v>0</v>
      </c>
      <c r="D36" s="25">
        <v>0</v>
      </c>
      <c r="E36" s="25">
        <v>0</v>
      </c>
      <c r="F36" s="204">
        <f t="shared" si="0"/>
        <v>0</v>
      </c>
      <c r="G36" s="25">
        <v>0</v>
      </c>
      <c r="H36" s="25">
        <v>0</v>
      </c>
      <c r="I36" s="25">
        <v>0</v>
      </c>
      <c r="J36" s="204">
        <f t="shared" si="1"/>
        <v>0</v>
      </c>
      <c r="K36" s="25">
        <v>0</v>
      </c>
      <c r="L36" s="25">
        <v>0</v>
      </c>
      <c r="M36" s="25">
        <v>0</v>
      </c>
      <c r="N36" s="204">
        <f t="shared" si="2"/>
        <v>0</v>
      </c>
      <c r="O36" s="25">
        <v>0</v>
      </c>
      <c r="P36" s="25">
        <v>0</v>
      </c>
      <c r="Q36" s="25">
        <v>0</v>
      </c>
      <c r="R36" s="204">
        <f t="shared" si="3"/>
        <v>0</v>
      </c>
    </row>
    <row r="37" spans="1:18" ht="15" customHeight="1">
      <c r="A37" s="235">
        <v>30</v>
      </c>
      <c r="B37" s="236" t="s">
        <v>40</v>
      </c>
      <c r="C37" s="25">
        <v>0</v>
      </c>
      <c r="D37" s="25">
        <v>0</v>
      </c>
      <c r="E37" s="25">
        <v>0</v>
      </c>
      <c r="F37" s="204">
        <f t="shared" si="0"/>
        <v>0</v>
      </c>
      <c r="G37" s="25">
        <v>0</v>
      </c>
      <c r="H37" s="25">
        <v>0</v>
      </c>
      <c r="I37" s="25">
        <v>0</v>
      </c>
      <c r="J37" s="204">
        <f t="shared" si="1"/>
        <v>0</v>
      </c>
      <c r="K37" s="25">
        <v>0</v>
      </c>
      <c r="L37" s="25">
        <v>0</v>
      </c>
      <c r="M37" s="25">
        <v>0</v>
      </c>
      <c r="N37" s="204">
        <f t="shared" si="2"/>
        <v>0</v>
      </c>
      <c r="O37" s="25">
        <v>0</v>
      </c>
      <c r="P37" s="25">
        <v>0</v>
      </c>
      <c r="Q37" s="25">
        <v>0</v>
      </c>
      <c r="R37" s="204">
        <f t="shared" si="3"/>
        <v>0</v>
      </c>
    </row>
    <row r="38" spans="1:18" ht="15" customHeight="1">
      <c r="A38" s="235">
        <v>31</v>
      </c>
      <c r="B38" s="236" t="s">
        <v>41</v>
      </c>
      <c r="C38" s="25">
        <v>0</v>
      </c>
      <c r="D38" s="25">
        <v>0</v>
      </c>
      <c r="E38" s="25">
        <v>0</v>
      </c>
      <c r="F38" s="204">
        <f t="shared" si="0"/>
        <v>0</v>
      </c>
      <c r="G38" s="25">
        <v>0</v>
      </c>
      <c r="H38" s="25">
        <v>0</v>
      </c>
      <c r="I38" s="25">
        <v>0</v>
      </c>
      <c r="J38" s="204">
        <f t="shared" si="1"/>
        <v>0</v>
      </c>
      <c r="K38" s="25">
        <v>0</v>
      </c>
      <c r="L38" s="25">
        <v>0</v>
      </c>
      <c r="M38" s="25">
        <v>0</v>
      </c>
      <c r="N38" s="204">
        <f t="shared" si="2"/>
        <v>0</v>
      </c>
      <c r="O38" s="25">
        <v>0</v>
      </c>
      <c r="P38" s="25">
        <v>0</v>
      </c>
      <c r="Q38" s="25">
        <v>0</v>
      </c>
      <c r="R38" s="204">
        <f t="shared" si="3"/>
        <v>0</v>
      </c>
    </row>
    <row r="39" spans="1:18" ht="15" customHeight="1">
      <c r="A39" s="235">
        <v>32</v>
      </c>
      <c r="B39" s="236" t="s">
        <v>42</v>
      </c>
      <c r="C39" s="25">
        <v>11</v>
      </c>
      <c r="D39" s="25">
        <v>55</v>
      </c>
      <c r="E39" s="25">
        <v>56</v>
      </c>
      <c r="F39" s="204">
        <f t="shared" si="0"/>
        <v>122</v>
      </c>
      <c r="G39" s="25">
        <v>0</v>
      </c>
      <c r="H39" s="25">
        <v>3</v>
      </c>
      <c r="I39" s="25">
        <v>0</v>
      </c>
      <c r="J39" s="204">
        <f t="shared" si="1"/>
        <v>3</v>
      </c>
      <c r="K39" s="25">
        <v>8</v>
      </c>
      <c r="L39" s="25">
        <v>8</v>
      </c>
      <c r="M39" s="25">
        <v>1</v>
      </c>
      <c r="N39" s="204">
        <f t="shared" si="2"/>
        <v>17</v>
      </c>
      <c r="O39" s="25">
        <v>1</v>
      </c>
      <c r="P39" s="25">
        <v>1</v>
      </c>
      <c r="Q39" s="25">
        <v>0</v>
      </c>
      <c r="R39" s="204">
        <f t="shared" si="3"/>
        <v>2</v>
      </c>
    </row>
    <row r="40" spans="1:18" ht="15" customHeight="1">
      <c r="A40" s="235">
        <v>33</v>
      </c>
      <c r="B40" s="236" t="s">
        <v>43</v>
      </c>
      <c r="C40" s="25">
        <v>0</v>
      </c>
      <c r="D40" s="25">
        <v>0</v>
      </c>
      <c r="E40" s="25">
        <v>0</v>
      </c>
      <c r="F40" s="204">
        <f t="shared" si="0"/>
        <v>0</v>
      </c>
      <c r="G40" s="25">
        <v>0</v>
      </c>
      <c r="H40" s="25">
        <v>0</v>
      </c>
      <c r="I40" s="25">
        <v>0</v>
      </c>
      <c r="J40" s="204">
        <f t="shared" si="1"/>
        <v>0</v>
      </c>
      <c r="K40" s="25">
        <v>0</v>
      </c>
      <c r="L40" s="25">
        <v>0</v>
      </c>
      <c r="M40" s="25">
        <v>0</v>
      </c>
      <c r="N40" s="204">
        <f t="shared" si="2"/>
        <v>0</v>
      </c>
      <c r="O40" s="25">
        <v>0</v>
      </c>
      <c r="P40" s="25">
        <v>0</v>
      </c>
      <c r="Q40" s="25">
        <v>0</v>
      </c>
      <c r="R40" s="204">
        <f t="shared" si="3"/>
        <v>0</v>
      </c>
    </row>
    <row r="41" spans="1:18" ht="15" customHeight="1">
      <c r="A41" s="235">
        <v>34</v>
      </c>
      <c r="B41" s="236" t="s">
        <v>44</v>
      </c>
      <c r="C41" s="25">
        <v>0</v>
      </c>
      <c r="D41" s="25">
        <v>0</v>
      </c>
      <c r="E41" s="25">
        <v>0</v>
      </c>
      <c r="F41" s="204">
        <f t="shared" si="0"/>
        <v>0</v>
      </c>
      <c r="G41" s="25">
        <v>0</v>
      </c>
      <c r="H41" s="25">
        <v>0</v>
      </c>
      <c r="I41" s="25">
        <v>0</v>
      </c>
      <c r="J41" s="204">
        <f t="shared" si="1"/>
        <v>0</v>
      </c>
      <c r="K41" s="25">
        <v>0</v>
      </c>
      <c r="L41" s="25">
        <v>0</v>
      </c>
      <c r="M41" s="25">
        <v>0</v>
      </c>
      <c r="N41" s="204">
        <f t="shared" si="2"/>
        <v>0</v>
      </c>
      <c r="O41" s="25">
        <v>0</v>
      </c>
      <c r="P41" s="25">
        <v>0</v>
      </c>
      <c r="Q41" s="25">
        <v>0</v>
      </c>
      <c r="R41" s="204">
        <f t="shared" si="3"/>
        <v>0</v>
      </c>
    </row>
    <row r="42" spans="1:18" ht="15" customHeight="1">
      <c r="A42" s="235">
        <v>35</v>
      </c>
      <c r="B42" s="236" t="s">
        <v>45</v>
      </c>
      <c r="C42" s="25">
        <v>0</v>
      </c>
      <c r="D42" s="25">
        <v>0</v>
      </c>
      <c r="E42" s="25">
        <v>0</v>
      </c>
      <c r="F42" s="204">
        <f t="shared" si="0"/>
        <v>0</v>
      </c>
      <c r="G42" s="25">
        <v>0</v>
      </c>
      <c r="H42" s="25">
        <v>0</v>
      </c>
      <c r="I42" s="25">
        <v>0</v>
      </c>
      <c r="J42" s="204">
        <f t="shared" si="1"/>
        <v>0</v>
      </c>
      <c r="K42" s="25">
        <v>0</v>
      </c>
      <c r="L42" s="25">
        <v>0</v>
      </c>
      <c r="M42" s="25">
        <v>0</v>
      </c>
      <c r="N42" s="204">
        <f t="shared" si="2"/>
        <v>0</v>
      </c>
      <c r="O42" s="25">
        <v>0</v>
      </c>
      <c r="P42" s="25">
        <v>0</v>
      </c>
      <c r="Q42" s="25">
        <v>0</v>
      </c>
      <c r="R42" s="204">
        <f t="shared" si="3"/>
        <v>0</v>
      </c>
    </row>
    <row r="43" spans="1:18" ht="15" customHeight="1">
      <c r="A43" s="235">
        <v>36</v>
      </c>
      <c r="B43" s="236" t="s">
        <v>46</v>
      </c>
      <c r="C43" s="25">
        <v>0</v>
      </c>
      <c r="D43" s="25">
        <v>0</v>
      </c>
      <c r="E43" s="25">
        <v>0</v>
      </c>
      <c r="F43" s="204">
        <f t="shared" si="0"/>
        <v>0</v>
      </c>
      <c r="G43" s="25">
        <v>0</v>
      </c>
      <c r="H43" s="25">
        <v>0</v>
      </c>
      <c r="I43" s="25">
        <v>0</v>
      </c>
      <c r="J43" s="204">
        <f t="shared" si="1"/>
        <v>0</v>
      </c>
      <c r="K43" s="25">
        <v>0</v>
      </c>
      <c r="L43" s="25">
        <v>0</v>
      </c>
      <c r="M43" s="25">
        <v>0</v>
      </c>
      <c r="N43" s="204">
        <f t="shared" si="2"/>
        <v>0</v>
      </c>
      <c r="O43" s="25">
        <v>0</v>
      </c>
      <c r="P43" s="25">
        <v>0</v>
      </c>
      <c r="Q43" s="25">
        <v>0</v>
      </c>
      <c r="R43" s="204">
        <f t="shared" si="3"/>
        <v>0</v>
      </c>
    </row>
    <row r="44" spans="1:18" ht="15" customHeight="1">
      <c r="A44" s="235">
        <v>37</v>
      </c>
      <c r="B44" s="236" t="s">
        <v>47</v>
      </c>
      <c r="C44" s="25">
        <v>0</v>
      </c>
      <c r="D44" s="25">
        <v>0</v>
      </c>
      <c r="E44" s="25">
        <v>15</v>
      </c>
      <c r="F44" s="204">
        <f t="shared" si="0"/>
        <v>15</v>
      </c>
      <c r="G44" s="25">
        <v>0</v>
      </c>
      <c r="H44" s="25">
        <v>0</v>
      </c>
      <c r="I44" s="25">
        <v>0</v>
      </c>
      <c r="J44" s="204">
        <f t="shared" si="1"/>
        <v>0</v>
      </c>
      <c r="K44" s="25">
        <v>0</v>
      </c>
      <c r="L44" s="25">
        <v>0</v>
      </c>
      <c r="M44" s="25">
        <v>0</v>
      </c>
      <c r="N44" s="204">
        <f t="shared" si="2"/>
        <v>0</v>
      </c>
      <c r="O44" s="25">
        <v>0</v>
      </c>
      <c r="P44" s="25">
        <v>0</v>
      </c>
      <c r="Q44" s="25">
        <v>0</v>
      </c>
      <c r="R44" s="204">
        <f t="shared" si="3"/>
        <v>0</v>
      </c>
    </row>
    <row r="45" spans="1:18" ht="15" customHeight="1">
      <c r="A45" s="235">
        <v>38</v>
      </c>
      <c r="B45" s="236" t="s">
        <v>48</v>
      </c>
      <c r="C45" s="25">
        <v>0</v>
      </c>
      <c r="D45" s="25">
        <v>0</v>
      </c>
      <c r="E45" s="25">
        <v>0</v>
      </c>
      <c r="F45" s="204">
        <f t="shared" si="0"/>
        <v>0</v>
      </c>
      <c r="G45" s="25">
        <v>0</v>
      </c>
      <c r="H45" s="25">
        <v>0</v>
      </c>
      <c r="I45" s="25">
        <v>0</v>
      </c>
      <c r="J45" s="204">
        <f t="shared" si="1"/>
        <v>0</v>
      </c>
      <c r="K45" s="25">
        <v>0</v>
      </c>
      <c r="L45" s="25">
        <v>0</v>
      </c>
      <c r="M45" s="25">
        <v>0</v>
      </c>
      <c r="N45" s="204">
        <f t="shared" si="2"/>
        <v>0</v>
      </c>
      <c r="O45" s="25">
        <v>0</v>
      </c>
      <c r="P45" s="25">
        <v>0</v>
      </c>
      <c r="Q45" s="25">
        <v>0</v>
      </c>
      <c r="R45" s="204">
        <f t="shared" si="3"/>
        <v>0</v>
      </c>
    </row>
    <row r="46" spans="1:18" ht="15" customHeight="1">
      <c r="A46" s="235">
        <v>39</v>
      </c>
      <c r="B46" s="236" t="s">
        <v>49</v>
      </c>
      <c r="C46" s="25">
        <v>0</v>
      </c>
      <c r="D46" s="25">
        <v>0</v>
      </c>
      <c r="E46" s="25">
        <v>0</v>
      </c>
      <c r="F46" s="204">
        <f t="shared" si="0"/>
        <v>0</v>
      </c>
      <c r="G46" s="25">
        <v>0</v>
      </c>
      <c r="H46" s="25">
        <v>0</v>
      </c>
      <c r="I46" s="25">
        <v>7</v>
      </c>
      <c r="J46" s="204">
        <f t="shared" si="1"/>
        <v>7</v>
      </c>
      <c r="K46" s="25">
        <v>0</v>
      </c>
      <c r="L46" s="25">
        <v>0</v>
      </c>
      <c r="M46" s="25">
        <v>0</v>
      </c>
      <c r="N46" s="204">
        <f t="shared" si="2"/>
        <v>0</v>
      </c>
      <c r="O46" s="25">
        <v>0</v>
      </c>
      <c r="P46" s="25">
        <v>0</v>
      </c>
      <c r="Q46" s="25">
        <v>0</v>
      </c>
      <c r="R46" s="204">
        <f t="shared" si="3"/>
        <v>0</v>
      </c>
    </row>
    <row r="47" spans="1:18" ht="15" customHeight="1">
      <c r="A47" s="235">
        <v>40</v>
      </c>
      <c r="B47" s="236" t="s">
        <v>50</v>
      </c>
      <c r="C47" s="25">
        <v>0</v>
      </c>
      <c r="D47" s="25">
        <v>0</v>
      </c>
      <c r="E47" s="25">
        <v>0</v>
      </c>
      <c r="F47" s="204">
        <f t="shared" si="0"/>
        <v>0</v>
      </c>
      <c r="G47" s="25">
        <v>0</v>
      </c>
      <c r="H47" s="25">
        <v>0</v>
      </c>
      <c r="I47" s="25">
        <v>0</v>
      </c>
      <c r="J47" s="204">
        <f t="shared" si="1"/>
        <v>0</v>
      </c>
      <c r="K47" s="25">
        <v>0</v>
      </c>
      <c r="L47" s="25">
        <v>0</v>
      </c>
      <c r="M47" s="25">
        <v>0</v>
      </c>
      <c r="N47" s="204">
        <f t="shared" si="2"/>
        <v>0</v>
      </c>
      <c r="O47" s="25">
        <v>0</v>
      </c>
      <c r="P47" s="25">
        <v>0</v>
      </c>
      <c r="Q47" s="25">
        <v>0</v>
      </c>
      <c r="R47" s="204">
        <f t="shared" si="3"/>
        <v>0</v>
      </c>
    </row>
    <row r="48" spans="1:18" ht="15" customHeight="1">
      <c r="A48" s="235">
        <v>41</v>
      </c>
      <c r="B48" s="236" t="s">
        <v>51</v>
      </c>
      <c r="C48" s="25">
        <v>0</v>
      </c>
      <c r="D48" s="25">
        <v>0</v>
      </c>
      <c r="E48" s="25">
        <v>0</v>
      </c>
      <c r="F48" s="204">
        <f t="shared" si="0"/>
        <v>0</v>
      </c>
      <c r="G48" s="25">
        <v>0</v>
      </c>
      <c r="H48" s="25">
        <v>0</v>
      </c>
      <c r="I48" s="25">
        <v>0</v>
      </c>
      <c r="J48" s="204">
        <f t="shared" si="1"/>
        <v>0</v>
      </c>
      <c r="K48" s="25">
        <v>0</v>
      </c>
      <c r="L48" s="25">
        <v>0</v>
      </c>
      <c r="M48" s="25">
        <v>0</v>
      </c>
      <c r="N48" s="204">
        <f t="shared" si="2"/>
        <v>0</v>
      </c>
      <c r="O48" s="25">
        <v>0</v>
      </c>
      <c r="P48" s="25">
        <v>0</v>
      </c>
      <c r="Q48" s="25">
        <v>0</v>
      </c>
      <c r="R48" s="204">
        <f t="shared" si="3"/>
        <v>0</v>
      </c>
    </row>
    <row r="49" spans="1:18" ht="15" customHeight="1">
      <c r="A49" s="235">
        <v>42</v>
      </c>
      <c r="B49" s="236" t="s">
        <v>52</v>
      </c>
      <c r="C49" s="25">
        <v>0</v>
      </c>
      <c r="D49" s="25">
        <v>0</v>
      </c>
      <c r="E49" s="25">
        <v>0</v>
      </c>
      <c r="F49" s="204">
        <f t="shared" si="0"/>
        <v>0</v>
      </c>
      <c r="G49" s="25">
        <v>0</v>
      </c>
      <c r="H49" s="25">
        <v>0</v>
      </c>
      <c r="I49" s="25">
        <v>0</v>
      </c>
      <c r="J49" s="204">
        <f t="shared" si="1"/>
        <v>0</v>
      </c>
      <c r="K49" s="25">
        <v>0</v>
      </c>
      <c r="L49" s="25">
        <v>0</v>
      </c>
      <c r="M49" s="25">
        <v>0</v>
      </c>
      <c r="N49" s="204">
        <f t="shared" si="2"/>
        <v>0</v>
      </c>
      <c r="O49" s="25">
        <v>0</v>
      </c>
      <c r="P49" s="25">
        <v>0</v>
      </c>
      <c r="Q49" s="25">
        <v>0</v>
      </c>
      <c r="R49" s="204">
        <f t="shared" si="3"/>
        <v>0</v>
      </c>
    </row>
    <row r="50" spans="1:18" ht="15" customHeight="1">
      <c r="A50" s="235">
        <v>43</v>
      </c>
      <c r="B50" s="236" t="s">
        <v>53</v>
      </c>
      <c r="C50" s="25">
        <v>0</v>
      </c>
      <c r="D50" s="25">
        <v>0</v>
      </c>
      <c r="E50" s="25">
        <v>0</v>
      </c>
      <c r="F50" s="204">
        <f t="shared" si="0"/>
        <v>0</v>
      </c>
      <c r="G50" s="25">
        <v>0</v>
      </c>
      <c r="H50" s="25">
        <v>0</v>
      </c>
      <c r="I50" s="25">
        <v>0</v>
      </c>
      <c r="J50" s="204">
        <f t="shared" si="1"/>
        <v>0</v>
      </c>
      <c r="K50" s="25">
        <v>0</v>
      </c>
      <c r="L50" s="25">
        <v>0</v>
      </c>
      <c r="M50" s="25">
        <v>0</v>
      </c>
      <c r="N50" s="204">
        <f t="shared" si="2"/>
        <v>0</v>
      </c>
      <c r="O50" s="25">
        <v>0</v>
      </c>
      <c r="P50" s="25">
        <v>0</v>
      </c>
      <c r="Q50" s="25">
        <v>0</v>
      </c>
      <c r="R50" s="204">
        <f t="shared" si="3"/>
        <v>0</v>
      </c>
    </row>
    <row r="51" spans="1:18" ht="15" customHeight="1">
      <c r="A51" s="235">
        <v>44</v>
      </c>
      <c r="B51" s="236" t="s">
        <v>54</v>
      </c>
      <c r="C51" s="25">
        <v>0</v>
      </c>
      <c r="D51" s="25">
        <v>0</v>
      </c>
      <c r="E51" s="25">
        <v>0</v>
      </c>
      <c r="F51" s="204">
        <f t="shared" si="0"/>
        <v>0</v>
      </c>
      <c r="G51" s="25">
        <v>0</v>
      </c>
      <c r="H51" s="25">
        <v>0</v>
      </c>
      <c r="I51" s="25">
        <v>0</v>
      </c>
      <c r="J51" s="204">
        <f t="shared" si="1"/>
        <v>0</v>
      </c>
      <c r="K51" s="25">
        <v>0</v>
      </c>
      <c r="L51" s="25">
        <v>0</v>
      </c>
      <c r="M51" s="25">
        <v>0</v>
      </c>
      <c r="N51" s="204">
        <f t="shared" si="2"/>
        <v>0</v>
      </c>
      <c r="O51" s="25">
        <v>0</v>
      </c>
      <c r="P51" s="25">
        <v>0</v>
      </c>
      <c r="Q51" s="25">
        <v>0</v>
      </c>
      <c r="R51" s="204">
        <f t="shared" si="3"/>
        <v>0</v>
      </c>
    </row>
    <row r="52" spans="1:18" ht="15" customHeight="1">
      <c r="A52" s="235">
        <v>45</v>
      </c>
      <c r="B52" s="236" t="s">
        <v>55</v>
      </c>
      <c r="C52" s="25">
        <v>0</v>
      </c>
      <c r="D52" s="25">
        <v>0</v>
      </c>
      <c r="E52" s="25">
        <v>0</v>
      </c>
      <c r="F52" s="204">
        <f t="shared" si="0"/>
        <v>0</v>
      </c>
      <c r="G52" s="25">
        <v>0</v>
      </c>
      <c r="H52" s="25">
        <v>0</v>
      </c>
      <c r="I52" s="25">
        <v>0</v>
      </c>
      <c r="J52" s="204">
        <f t="shared" si="1"/>
        <v>0</v>
      </c>
      <c r="K52" s="25">
        <v>0</v>
      </c>
      <c r="L52" s="25">
        <v>0</v>
      </c>
      <c r="M52" s="25">
        <v>0</v>
      </c>
      <c r="N52" s="204">
        <f t="shared" si="2"/>
        <v>0</v>
      </c>
      <c r="O52" s="25">
        <v>0</v>
      </c>
      <c r="P52" s="25">
        <v>0</v>
      </c>
      <c r="Q52" s="25">
        <v>0</v>
      </c>
      <c r="R52" s="204">
        <f t="shared" si="3"/>
        <v>0</v>
      </c>
    </row>
    <row r="53" spans="1:18" ht="15" customHeight="1">
      <c r="A53" s="235">
        <v>46</v>
      </c>
      <c r="B53" s="236" t="s">
        <v>315</v>
      </c>
      <c r="C53" s="25">
        <v>0</v>
      </c>
      <c r="D53" s="25">
        <v>0</v>
      </c>
      <c r="E53" s="25">
        <v>0</v>
      </c>
      <c r="F53" s="204">
        <f t="shared" si="0"/>
        <v>0</v>
      </c>
      <c r="G53" s="25">
        <v>0</v>
      </c>
      <c r="H53" s="25">
        <v>0</v>
      </c>
      <c r="I53" s="25">
        <v>0</v>
      </c>
      <c r="J53" s="204">
        <f t="shared" si="1"/>
        <v>0</v>
      </c>
      <c r="K53" s="25">
        <v>0</v>
      </c>
      <c r="L53" s="25">
        <v>0</v>
      </c>
      <c r="M53" s="25">
        <v>0</v>
      </c>
      <c r="N53" s="204">
        <f t="shared" si="2"/>
        <v>0</v>
      </c>
      <c r="O53" s="25">
        <v>0</v>
      </c>
      <c r="P53" s="25">
        <v>0</v>
      </c>
      <c r="Q53" s="25">
        <v>0</v>
      </c>
      <c r="R53" s="204">
        <f t="shared" si="3"/>
        <v>0</v>
      </c>
    </row>
    <row r="54" spans="1:18" s="303" customFormat="1" ht="15" customHeight="1">
      <c r="A54" s="301"/>
      <c r="B54" s="301" t="s">
        <v>31</v>
      </c>
      <c r="C54" s="32">
        <f>SUM(C35:C53)</f>
        <v>11</v>
      </c>
      <c r="D54" s="32">
        <f aca="true" t="shared" si="6" ref="D54:R54">SUM(D35:D53)</f>
        <v>55</v>
      </c>
      <c r="E54" s="32">
        <f t="shared" si="6"/>
        <v>71</v>
      </c>
      <c r="F54" s="32">
        <f t="shared" si="6"/>
        <v>137</v>
      </c>
      <c r="G54" s="32">
        <f t="shared" si="6"/>
        <v>0</v>
      </c>
      <c r="H54" s="32">
        <f t="shared" si="6"/>
        <v>3</v>
      </c>
      <c r="I54" s="32">
        <f t="shared" si="6"/>
        <v>7</v>
      </c>
      <c r="J54" s="32">
        <f t="shared" si="6"/>
        <v>10</v>
      </c>
      <c r="K54" s="32">
        <f t="shared" si="6"/>
        <v>8</v>
      </c>
      <c r="L54" s="32">
        <f t="shared" si="6"/>
        <v>8</v>
      </c>
      <c r="M54" s="32">
        <f t="shared" si="6"/>
        <v>1</v>
      </c>
      <c r="N54" s="32">
        <f t="shared" si="6"/>
        <v>17</v>
      </c>
      <c r="O54" s="32">
        <f t="shared" si="6"/>
        <v>1</v>
      </c>
      <c r="P54" s="32">
        <f t="shared" si="6"/>
        <v>1</v>
      </c>
      <c r="Q54" s="32">
        <f t="shared" si="6"/>
        <v>0</v>
      </c>
      <c r="R54" s="32">
        <f t="shared" si="6"/>
        <v>2</v>
      </c>
    </row>
    <row r="55" spans="1:18" ht="15" customHeight="1">
      <c r="A55" s="235">
        <v>47</v>
      </c>
      <c r="B55" s="236" t="s">
        <v>56</v>
      </c>
      <c r="C55" s="25">
        <v>8980</v>
      </c>
      <c r="D55" s="25">
        <v>1992</v>
      </c>
      <c r="E55" s="25">
        <v>0</v>
      </c>
      <c r="F55" s="204">
        <f t="shared" si="0"/>
        <v>10972</v>
      </c>
      <c r="G55" s="25">
        <v>278</v>
      </c>
      <c r="H55" s="25">
        <v>177</v>
      </c>
      <c r="I55" s="25">
        <v>40</v>
      </c>
      <c r="J55" s="204">
        <f t="shared" si="1"/>
        <v>495</v>
      </c>
      <c r="K55" s="25">
        <v>650</v>
      </c>
      <c r="L55" s="25">
        <v>1077</v>
      </c>
      <c r="M55" s="25">
        <v>0</v>
      </c>
      <c r="N55" s="204">
        <f t="shared" si="2"/>
        <v>1727</v>
      </c>
      <c r="O55" s="25">
        <v>0</v>
      </c>
      <c r="P55" s="25">
        <v>566</v>
      </c>
      <c r="Q55" s="25">
        <v>0</v>
      </c>
      <c r="R55" s="204">
        <f t="shared" si="3"/>
        <v>566</v>
      </c>
    </row>
    <row r="56" spans="1:18" ht="15" customHeight="1">
      <c r="A56" s="235">
        <v>48</v>
      </c>
      <c r="B56" s="236" t="s">
        <v>57</v>
      </c>
      <c r="C56" s="25">
        <v>3338</v>
      </c>
      <c r="D56" s="25">
        <v>284</v>
      </c>
      <c r="E56" s="25">
        <v>0</v>
      </c>
      <c r="F56" s="204">
        <f t="shared" si="0"/>
        <v>3622</v>
      </c>
      <c r="G56" s="25">
        <v>131</v>
      </c>
      <c r="H56" s="25">
        <v>86</v>
      </c>
      <c r="I56" s="25">
        <v>0</v>
      </c>
      <c r="J56" s="204">
        <f t="shared" si="1"/>
        <v>217</v>
      </c>
      <c r="K56" s="25">
        <v>101</v>
      </c>
      <c r="L56" s="25">
        <v>23</v>
      </c>
      <c r="M56" s="25">
        <v>0</v>
      </c>
      <c r="N56" s="204">
        <f t="shared" si="2"/>
        <v>124</v>
      </c>
      <c r="O56" s="25">
        <v>298</v>
      </c>
      <c r="P56" s="25">
        <v>392</v>
      </c>
      <c r="Q56" s="25">
        <v>0</v>
      </c>
      <c r="R56" s="204">
        <f t="shared" si="3"/>
        <v>690</v>
      </c>
    </row>
    <row r="57" spans="1:18" ht="15" customHeight="1">
      <c r="A57" s="235">
        <v>49</v>
      </c>
      <c r="B57" s="236" t="s">
        <v>58</v>
      </c>
      <c r="C57" s="25">
        <v>874.17</v>
      </c>
      <c r="D57" s="25">
        <v>8.830000000000041</v>
      </c>
      <c r="E57" s="25">
        <v>0</v>
      </c>
      <c r="F57" s="204">
        <f t="shared" si="0"/>
        <v>883</v>
      </c>
      <c r="G57" s="25">
        <v>53</v>
      </c>
      <c r="H57" s="25">
        <v>15</v>
      </c>
      <c r="I57" s="25">
        <v>0</v>
      </c>
      <c r="J57" s="204">
        <f t="shared" si="1"/>
        <v>68</v>
      </c>
      <c r="K57" s="25">
        <v>542</v>
      </c>
      <c r="L57" s="25">
        <v>193</v>
      </c>
      <c r="M57" s="25">
        <v>0</v>
      </c>
      <c r="N57" s="204">
        <f t="shared" si="2"/>
        <v>735</v>
      </c>
      <c r="O57" s="25">
        <v>397</v>
      </c>
      <c r="P57" s="25">
        <v>114</v>
      </c>
      <c r="Q57" s="25">
        <v>0</v>
      </c>
      <c r="R57" s="204">
        <f t="shared" si="3"/>
        <v>511</v>
      </c>
    </row>
    <row r="58" spans="1:18" s="303" customFormat="1" ht="15" customHeight="1">
      <c r="A58" s="301"/>
      <c r="B58" s="301" t="s">
        <v>31</v>
      </c>
      <c r="C58" s="32">
        <f>SUM(C55:C57)</f>
        <v>13192.17</v>
      </c>
      <c r="D58" s="32">
        <f aca="true" t="shared" si="7" ref="D58:R58">SUM(D55:D57)</f>
        <v>2284.83</v>
      </c>
      <c r="E58" s="32">
        <f t="shared" si="7"/>
        <v>0</v>
      </c>
      <c r="F58" s="32">
        <f t="shared" si="7"/>
        <v>15477</v>
      </c>
      <c r="G58" s="32">
        <f t="shared" si="7"/>
        <v>462</v>
      </c>
      <c r="H58" s="32">
        <f t="shared" si="7"/>
        <v>278</v>
      </c>
      <c r="I58" s="32">
        <f t="shared" si="7"/>
        <v>40</v>
      </c>
      <c r="J58" s="32">
        <f t="shared" si="7"/>
        <v>780</v>
      </c>
      <c r="K58" s="32">
        <f t="shared" si="7"/>
        <v>1293</v>
      </c>
      <c r="L58" s="32">
        <f t="shared" si="7"/>
        <v>1293</v>
      </c>
      <c r="M58" s="32">
        <f t="shared" si="7"/>
        <v>0</v>
      </c>
      <c r="N58" s="32">
        <f t="shared" si="7"/>
        <v>2586</v>
      </c>
      <c r="O58" s="32">
        <f t="shared" si="7"/>
        <v>695</v>
      </c>
      <c r="P58" s="32">
        <f t="shared" si="7"/>
        <v>1072</v>
      </c>
      <c r="Q58" s="32">
        <f t="shared" si="7"/>
        <v>0</v>
      </c>
      <c r="R58" s="32">
        <f t="shared" si="7"/>
        <v>1767</v>
      </c>
    </row>
    <row r="59" spans="1:18" ht="15" customHeight="1">
      <c r="A59" s="235">
        <v>50</v>
      </c>
      <c r="B59" s="236" t="s">
        <v>59</v>
      </c>
      <c r="C59" s="25">
        <v>0</v>
      </c>
      <c r="D59" s="25">
        <v>0</v>
      </c>
      <c r="E59" s="25">
        <v>0</v>
      </c>
      <c r="F59" s="204">
        <f t="shared" si="0"/>
        <v>0</v>
      </c>
      <c r="G59" s="25">
        <v>0</v>
      </c>
      <c r="H59" s="25">
        <v>0</v>
      </c>
      <c r="I59" s="25">
        <v>0</v>
      </c>
      <c r="J59" s="204">
        <f t="shared" si="1"/>
        <v>0</v>
      </c>
      <c r="K59" s="25">
        <v>0</v>
      </c>
      <c r="L59" s="25">
        <v>0</v>
      </c>
      <c r="M59" s="25">
        <v>0</v>
      </c>
      <c r="N59" s="204">
        <f t="shared" si="2"/>
        <v>0</v>
      </c>
      <c r="O59" s="25">
        <v>0</v>
      </c>
      <c r="P59" s="25">
        <v>0</v>
      </c>
      <c r="Q59" s="25">
        <v>0</v>
      </c>
      <c r="R59" s="204">
        <f t="shared" si="3"/>
        <v>0</v>
      </c>
    </row>
    <row r="60" spans="1:18" ht="15" customHeight="1">
      <c r="A60" s="235">
        <v>51</v>
      </c>
      <c r="B60" s="236" t="s">
        <v>60</v>
      </c>
      <c r="C60" s="25">
        <v>1</v>
      </c>
      <c r="D60" s="25">
        <v>1</v>
      </c>
      <c r="E60" s="25">
        <v>1</v>
      </c>
      <c r="F60" s="204">
        <f t="shared" si="0"/>
        <v>3</v>
      </c>
      <c r="G60" s="25">
        <v>2</v>
      </c>
      <c r="H60" s="25">
        <v>2</v>
      </c>
      <c r="I60" s="25">
        <v>2</v>
      </c>
      <c r="J60" s="204">
        <f t="shared" si="1"/>
        <v>6</v>
      </c>
      <c r="K60" s="25">
        <v>3</v>
      </c>
      <c r="L60" s="25">
        <v>3</v>
      </c>
      <c r="M60" s="25">
        <v>3</v>
      </c>
      <c r="N60" s="204">
        <f t="shared" si="2"/>
        <v>9</v>
      </c>
      <c r="O60" s="25">
        <v>4</v>
      </c>
      <c r="P60" s="25">
        <v>4</v>
      </c>
      <c r="Q60" s="25">
        <v>4</v>
      </c>
      <c r="R60" s="204">
        <f t="shared" si="3"/>
        <v>12</v>
      </c>
    </row>
    <row r="61" spans="1:18" s="303" customFormat="1" ht="15" customHeight="1">
      <c r="A61" s="301"/>
      <c r="B61" s="301" t="s">
        <v>31</v>
      </c>
      <c r="C61" s="32">
        <f>SUM(C59:C60)</f>
        <v>1</v>
      </c>
      <c r="D61" s="32">
        <f aca="true" t="shared" si="8" ref="D61:R61">SUM(D59:D60)</f>
        <v>1</v>
      </c>
      <c r="E61" s="32">
        <f t="shared" si="8"/>
        <v>1</v>
      </c>
      <c r="F61" s="32">
        <f t="shared" si="8"/>
        <v>3</v>
      </c>
      <c r="G61" s="32">
        <f t="shared" si="8"/>
        <v>2</v>
      </c>
      <c r="H61" s="32">
        <f t="shared" si="8"/>
        <v>2</v>
      </c>
      <c r="I61" s="32">
        <f t="shared" si="8"/>
        <v>2</v>
      </c>
      <c r="J61" s="32">
        <f t="shared" si="8"/>
        <v>6</v>
      </c>
      <c r="K61" s="32">
        <f t="shared" si="8"/>
        <v>3</v>
      </c>
      <c r="L61" s="32">
        <f t="shared" si="8"/>
        <v>3</v>
      </c>
      <c r="M61" s="32">
        <f t="shared" si="8"/>
        <v>3</v>
      </c>
      <c r="N61" s="32">
        <f t="shared" si="8"/>
        <v>9</v>
      </c>
      <c r="O61" s="32">
        <f t="shared" si="8"/>
        <v>4</v>
      </c>
      <c r="P61" s="32">
        <f t="shared" si="8"/>
        <v>4</v>
      </c>
      <c r="Q61" s="32">
        <f t="shared" si="8"/>
        <v>4</v>
      </c>
      <c r="R61" s="32">
        <f t="shared" si="8"/>
        <v>12</v>
      </c>
    </row>
    <row r="62" spans="1:18" s="303" customFormat="1" ht="15" customHeight="1">
      <c r="A62" s="388" t="s">
        <v>0</v>
      </c>
      <c r="B62" s="389"/>
      <c r="C62" s="32">
        <f>C61+C58+C54+C34+C27</f>
        <v>21430.17</v>
      </c>
      <c r="D62" s="32">
        <f aca="true" t="shared" si="9" ref="D62:R62">D61+D58+D54+D34+D27</f>
        <v>3907.83</v>
      </c>
      <c r="E62" s="32">
        <f t="shared" si="9"/>
        <v>609</v>
      </c>
      <c r="F62" s="32">
        <f t="shared" si="9"/>
        <v>25947</v>
      </c>
      <c r="G62" s="32">
        <f t="shared" si="9"/>
        <v>2698</v>
      </c>
      <c r="H62" s="32">
        <f t="shared" si="9"/>
        <v>2401</v>
      </c>
      <c r="I62" s="32">
        <f t="shared" si="9"/>
        <v>1558</v>
      </c>
      <c r="J62" s="32">
        <f t="shared" si="9"/>
        <v>6657</v>
      </c>
      <c r="K62" s="32">
        <f t="shared" si="9"/>
        <v>3061</v>
      </c>
      <c r="L62" s="32">
        <f t="shared" si="9"/>
        <v>3889</v>
      </c>
      <c r="M62" s="32">
        <f t="shared" si="9"/>
        <v>2226</v>
      </c>
      <c r="N62" s="32">
        <f t="shared" si="9"/>
        <v>9176</v>
      </c>
      <c r="O62" s="32">
        <f t="shared" si="9"/>
        <v>3767</v>
      </c>
      <c r="P62" s="32">
        <f t="shared" si="9"/>
        <v>4841</v>
      </c>
      <c r="Q62" s="32">
        <f t="shared" si="9"/>
        <v>7826</v>
      </c>
      <c r="R62" s="32">
        <f t="shared" si="9"/>
        <v>16434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O4:R4"/>
    <mergeCell ref="A1:P1"/>
    <mergeCell ref="Q1:R1"/>
    <mergeCell ref="A2:P2"/>
    <mergeCell ref="Q2:R2"/>
    <mergeCell ref="I3:J3"/>
    <mergeCell ref="N3:O3"/>
    <mergeCell ref="P3:Q3"/>
    <mergeCell ref="A62:B62"/>
    <mergeCell ref="A4:A5"/>
    <mergeCell ref="B4:B5"/>
    <mergeCell ref="C4:F4"/>
    <mergeCell ref="G4:J4"/>
    <mergeCell ref="K4:N4"/>
  </mergeCells>
  <conditionalFormatting sqref="I3">
    <cfRule type="cellIs" priority="3" dxfId="83" operator="lessThan">
      <formula>0</formula>
    </cfRule>
  </conditionalFormatting>
  <conditionalFormatting sqref="N3">
    <cfRule type="cellIs" priority="2" dxfId="83" operator="lessThan">
      <formula>0</formula>
    </cfRule>
  </conditionalFormatting>
  <conditionalFormatting sqref="P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Z63"/>
  <sheetViews>
    <sheetView view="pageBreakPreview" zoomScale="60" zoomScalePageLayoutView="0" workbookViewId="0" topLeftCell="A1">
      <pane xSplit="2" ySplit="5" topLeftCell="F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O19" sqref="O19"/>
    </sheetView>
  </sheetViews>
  <sheetFormatPr defaultColWidth="9.140625" defaultRowHeight="12.75"/>
  <cols>
    <col min="1" max="1" width="5.8515625" style="307" customWidth="1"/>
    <col min="2" max="2" width="23.140625" style="288" customWidth="1"/>
    <col min="3" max="3" width="8.7109375" style="288" bestFit="1" customWidth="1"/>
    <col min="4" max="4" width="7.28125" style="288" bestFit="1" customWidth="1"/>
    <col min="5" max="5" width="5.8515625" style="288" bestFit="1" customWidth="1"/>
    <col min="6" max="6" width="7.421875" style="288" bestFit="1" customWidth="1"/>
    <col min="7" max="7" width="8.7109375" style="288" bestFit="1" customWidth="1"/>
    <col min="8" max="8" width="7.421875" style="288" bestFit="1" customWidth="1"/>
    <col min="9" max="9" width="5.8515625" style="288" bestFit="1" customWidth="1"/>
    <col min="10" max="10" width="7.421875" style="288" bestFit="1" customWidth="1"/>
    <col min="11" max="11" width="8.7109375" style="288" bestFit="1" customWidth="1"/>
    <col min="12" max="12" width="7.28125" style="288" bestFit="1" customWidth="1"/>
    <col min="13" max="13" width="5.8515625" style="288" bestFit="1" customWidth="1"/>
    <col min="14" max="14" width="7.140625" style="288" bestFit="1" customWidth="1"/>
    <col min="15" max="15" width="8.7109375" style="288" bestFit="1" customWidth="1"/>
    <col min="16" max="16" width="7.28125" style="288" bestFit="1" customWidth="1"/>
    <col min="17" max="17" width="5.8515625" style="288" bestFit="1" customWidth="1"/>
    <col min="18" max="18" width="7.421875" style="288" bestFit="1" customWidth="1"/>
    <col min="19" max="19" width="8.7109375" style="288" bestFit="1" customWidth="1"/>
    <col min="20" max="20" width="7.421875" style="288" bestFit="1" customWidth="1"/>
    <col min="21" max="21" width="5.8515625" style="288" bestFit="1" customWidth="1"/>
    <col min="22" max="22" width="8.421875" style="288" bestFit="1" customWidth="1"/>
    <col min="23" max="23" width="8.7109375" style="288" bestFit="1" customWidth="1"/>
    <col min="24" max="24" width="7.421875" style="288" bestFit="1" customWidth="1"/>
    <col min="25" max="25" width="5.8515625" style="288" bestFit="1" customWidth="1"/>
    <col min="26" max="26" width="7.421875" style="288" bestFit="1" customWidth="1"/>
    <col min="27" max="16384" width="9.140625" style="288" customWidth="1"/>
  </cols>
  <sheetData>
    <row r="1" spans="1:26" ht="14.25" customHeight="1">
      <c r="A1" s="405" t="s">
        <v>506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</row>
    <row r="2" spans="1:26" ht="15.75" customHeight="1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26" ht="25.5" customHeight="1">
      <c r="A3" s="356"/>
      <c r="B3" s="331" t="s">
        <v>66</v>
      </c>
      <c r="C3" s="332"/>
      <c r="D3" s="291"/>
      <c r="E3" s="291"/>
      <c r="F3" s="291"/>
      <c r="G3" s="291"/>
      <c r="H3" s="291"/>
      <c r="I3" s="433"/>
      <c r="J3" s="433"/>
      <c r="K3" s="332"/>
      <c r="L3" s="358"/>
      <c r="M3" s="332"/>
      <c r="N3" s="433"/>
      <c r="O3" s="433"/>
      <c r="P3" s="433"/>
      <c r="Q3" s="433"/>
      <c r="R3" s="358"/>
      <c r="S3" s="356"/>
      <c r="T3" s="331"/>
      <c r="U3" s="332"/>
      <c r="V3" s="291"/>
      <c r="W3" s="433" t="s">
        <v>230</v>
      </c>
      <c r="X3" s="433"/>
      <c r="Y3" s="291"/>
      <c r="Z3" s="291"/>
    </row>
    <row r="4" spans="1:26" ht="12.75">
      <c r="A4" s="399" t="s">
        <v>3</v>
      </c>
      <c r="B4" s="399" t="s">
        <v>4</v>
      </c>
      <c r="C4" s="395" t="s">
        <v>132</v>
      </c>
      <c r="D4" s="411"/>
      <c r="E4" s="411"/>
      <c r="F4" s="396"/>
      <c r="G4" s="395" t="s">
        <v>116</v>
      </c>
      <c r="H4" s="411"/>
      <c r="I4" s="411"/>
      <c r="J4" s="396"/>
      <c r="K4" s="395" t="s">
        <v>118</v>
      </c>
      <c r="L4" s="411"/>
      <c r="M4" s="411"/>
      <c r="N4" s="396"/>
      <c r="O4" s="395" t="s">
        <v>133</v>
      </c>
      <c r="P4" s="411"/>
      <c r="Q4" s="411"/>
      <c r="R4" s="396"/>
      <c r="S4" s="395" t="s">
        <v>134</v>
      </c>
      <c r="T4" s="411"/>
      <c r="U4" s="411"/>
      <c r="V4" s="396"/>
      <c r="W4" s="395" t="s">
        <v>135</v>
      </c>
      <c r="X4" s="411"/>
      <c r="Y4" s="411"/>
      <c r="Z4" s="396"/>
    </row>
    <row r="5" spans="1:26" ht="12.75">
      <c r="A5" s="400"/>
      <c r="B5" s="400"/>
      <c r="C5" s="310" t="s">
        <v>124</v>
      </c>
      <c r="D5" s="310" t="s">
        <v>125</v>
      </c>
      <c r="E5" s="310" t="s">
        <v>126</v>
      </c>
      <c r="F5" s="310" t="s">
        <v>0</v>
      </c>
      <c r="G5" s="310" t="s">
        <v>124</v>
      </c>
      <c r="H5" s="310" t="s">
        <v>125</v>
      </c>
      <c r="I5" s="310" t="s">
        <v>126</v>
      </c>
      <c r="J5" s="310" t="s">
        <v>0</v>
      </c>
      <c r="K5" s="310" t="s">
        <v>124</v>
      </c>
      <c r="L5" s="310" t="s">
        <v>125</v>
      </c>
      <c r="M5" s="310" t="s">
        <v>126</v>
      </c>
      <c r="N5" s="310" t="s">
        <v>0</v>
      </c>
      <c r="O5" s="310" t="s">
        <v>124</v>
      </c>
      <c r="P5" s="310" t="s">
        <v>125</v>
      </c>
      <c r="Q5" s="310" t="s">
        <v>126</v>
      </c>
      <c r="R5" s="310" t="s">
        <v>0</v>
      </c>
      <c r="S5" s="310" t="s">
        <v>124</v>
      </c>
      <c r="T5" s="310" t="s">
        <v>125</v>
      </c>
      <c r="U5" s="310" t="s">
        <v>126</v>
      </c>
      <c r="V5" s="310" t="s">
        <v>0</v>
      </c>
      <c r="W5" s="310" t="s">
        <v>124</v>
      </c>
      <c r="X5" s="310" t="s">
        <v>125</v>
      </c>
      <c r="Y5" s="310" t="s">
        <v>126</v>
      </c>
      <c r="Z5" s="310" t="s">
        <v>0</v>
      </c>
    </row>
    <row r="6" spans="1:26" ht="15" customHeight="1">
      <c r="A6" s="235">
        <v>1</v>
      </c>
      <c r="B6" s="236" t="s">
        <v>10</v>
      </c>
      <c r="C6" s="25">
        <v>44</v>
      </c>
      <c r="D6" s="25">
        <v>28</v>
      </c>
      <c r="E6" s="25">
        <v>0</v>
      </c>
      <c r="F6" s="204">
        <f>C6+D6+E6</f>
        <v>72</v>
      </c>
      <c r="G6" s="25">
        <v>68</v>
      </c>
      <c r="H6" s="25">
        <v>158</v>
      </c>
      <c r="I6" s="25">
        <v>7</v>
      </c>
      <c r="J6" s="204">
        <f>G6+H6+I6</f>
        <v>233</v>
      </c>
      <c r="K6" s="25">
        <v>0</v>
      </c>
      <c r="L6" s="25">
        <v>0</v>
      </c>
      <c r="M6" s="25">
        <v>0</v>
      </c>
      <c r="N6" s="204">
        <f>K6+L6+M6</f>
        <v>0</v>
      </c>
      <c r="O6" s="25">
        <v>0</v>
      </c>
      <c r="P6" s="25">
        <v>11</v>
      </c>
      <c r="Q6" s="25">
        <v>0</v>
      </c>
      <c r="R6" s="204">
        <f>O6+P6+Q6</f>
        <v>11</v>
      </c>
      <c r="S6" s="25">
        <v>154</v>
      </c>
      <c r="T6" s="25">
        <v>299</v>
      </c>
      <c r="U6" s="25">
        <v>35</v>
      </c>
      <c r="V6" s="204">
        <f>S6+T6+U6</f>
        <v>488</v>
      </c>
      <c r="W6" s="25">
        <v>297</v>
      </c>
      <c r="X6" s="25">
        <v>335</v>
      </c>
      <c r="Y6" s="25">
        <v>19</v>
      </c>
      <c r="Z6" s="204">
        <f>W6+X6+Y6</f>
        <v>651</v>
      </c>
    </row>
    <row r="7" spans="1:26" ht="15" customHeight="1">
      <c r="A7" s="235">
        <v>2</v>
      </c>
      <c r="B7" s="236" t="s">
        <v>11</v>
      </c>
      <c r="C7" s="25">
        <v>0</v>
      </c>
      <c r="D7" s="25">
        <v>0</v>
      </c>
      <c r="E7" s="25">
        <v>0</v>
      </c>
      <c r="F7" s="204">
        <f aca="true" t="shared" si="0" ref="F7:F61">C7+D7+E7</f>
        <v>0</v>
      </c>
      <c r="G7" s="25">
        <v>0</v>
      </c>
      <c r="H7" s="25">
        <v>0</v>
      </c>
      <c r="I7" s="25">
        <v>0</v>
      </c>
      <c r="J7" s="204">
        <f aca="true" t="shared" si="1" ref="J7:J60">G7+H7+I7</f>
        <v>0</v>
      </c>
      <c r="K7" s="25">
        <v>0</v>
      </c>
      <c r="L7" s="25">
        <v>0</v>
      </c>
      <c r="M7" s="25">
        <v>0</v>
      </c>
      <c r="N7" s="204">
        <f aca="true" t="shared" si="2" ref="N7:N60">K7+L7+M7</f>
        <v>0</v>
      </c>
      <c r="O7" s="25">
        <v>0</v>
      </c>
      <c r="P7" s="25">
        <v>0</v>
      </c>
      <c r="Q7" s="25">
        <v>0</v>
      </c>
      <c r="R7" s="204">
        <f aca="true" t="shared" si="3" ref="R7:R60">O7+P7+Q7</f>
        <v>0</v>
      </c>
      <c r="S7" s="25">
        <v>22</v>
      </c>
      <c r="T7" s="25">
        <v>32</v>
      </c>
      <c r="U7" s="25">
        <v>0</v>
      </c>
      <c r="V7" s="204">
        <f aca="true" t="shared" si="4" ref="V7:V60">S7+T7+U7</f>
        <v>54</v>
      </c>
      <c r="W7" s="25">
        <v>3</v>
      </c>
      <c r="X7" s="25">
        <v>11</v>
      </c>
      <c r="Y7" s="25">
        <v>0</v>
      </c>
      <c r="Z7" s="204">
        <f aca="true" t="shared" si="5" ref="Z7:Z60">W7+X7+Y7</f>
        <v>14</v>
      </c>
    </row>
    <row r="8" spans="1:26" ht="15" customHeight="1">
      <c r="A8" s="235">
        <v>3</v>
      </c>
      <c r="B8" s="236" t="s">
        <v>12</v>
      </c>
      <c r="C8" s="25">
        <v>42</v>
      </c>
      <c r="D8" s="25">
        <v>181</v>
      </c>
      <c r="E8" s="25">
        <v>117</v>
      </c>
      <c r="F8" s="204">
        <f t="shared" si="0"/>
        <v>340</v>
      </c>
      <c r="G8" s="25">
        <v>82</v>
      </c>
      <c r="H8" s="25">
        <v>51</v>
      </c>
      <c r="I8" s="25">
        <v>113</v>
      </c>
      <c r="J8" s="204">
        <f t="shared" si="1"/>
        <v>246</v>
      </c>
      <c r="K8" s="25">
        <v>2</v>
      </c>
      <c r="L8" s="25">
        <v>4</v>
      </c>
      <c r="M8" s="25">
        <v>7</v>
      </c>
      <c r="N8" s="204">
        <f t="shared" si="2"/>
        <v>13</v>
      </c>
      <c r="O8" s="25">
        <v>27</v>
      </c>
      <c r="P8" s="25">
        <v>32</v>
      </c>
      <c r="Q8" s="25">
        <v>20</v>
      </c>
      <c r="R8" s="204">
        <f t="shared" si="3"/>
        <v>79</v>
      </c>
      <c r="S8" s="25">
        <v>5807</v>
      </c>
      <c r="T8" s="25">
        <v>964</v>
      </c>
      <c r="U8" s="25">
        <v>0</v>
      </c>
      <c r="V8" s="204">
        <f t="shared" si="4"/>
        <v>6771</v>
      </c>
      <c r="W8" s="25">
        <v>625</v>
      </c>
      <c r="X8" s="25">
        <v>345</v>
      </c>
      <c r="Y8" s="25">
        <v>84</v>
      </c>
      <c r="Z8" s="204">
        <f t="shared" si="5"/>
        <v>1054</v>
      </c>
    </row>
    <row r="9" spans="1:26" ht="15" customHeight="1">
      <c r="A9" s="235">
        <v>4</v>
      </c>
      <c r="B9" s="236" t="s">
        <v>13</v>
      </c>
      <c r="C9" s="25">
        <v>217</v>
      </c>
      <c r="D9" s="25">
        <v>294</v>
      </c>
      <c r="E9" s="25">
        <v>71</v>
      </c>
      <c r="F9" s="204">
        <f t="shared" si="0"/>
        <v>582</v>
      </c>
      <c r="G9" s="25">
        <v>890</v>
      </c>
      <c r="H9" s="25">
        <v>537</v>
      </c>
      <c r="I9" s="25">
        <v>142</v>
      </c>
      <c r="J9" s="204">
        <f t="shared" si="1"/>
        <v>1569</v>
      </c>
      <c r="K9" s="25">
        <v>85</v>
      </c>
      <c r="L9" s="25">
        <v>110</v>
      </c>
      <c r="M9" s="25">
        <v>23</v>
      </c>
      <c r="N9" s="204">
        <f t="shared" si="2"/>
        <v>218</v>
      </c>
      <c r="O9" s="25">
        <v>224</v>
      </c>
      <c r="P9" s="25">
        <v>300</v>
      </c>
      <c r="Q9" s="25">
        <v>71</v>
      </c>
      <c r="R9" s="204">
        <f t="shared" si="3"/>
        <v>595</v>
      </c>
      <c r="S9" s="25">
        <v>681</v>
      </c>
      <c r="T9" s="25">
        <v>890</v>
      </c>
      <c r="U9" s="25">
        <v>206</v>
      </c>
      <c r="V9" s="204">
        <f t="shared" si="4"/>
        <v>1777</v>
      </c>
      <c r="W9" s="25">
        <v>530</v>
      </c>
      <c r="X9" s="25">
        <v>739</v>
      </c>
      <c r="Y9" s="25">
        <v>164</v>
      </c>
      <c r="Z9" s="204">
        <f t="shared" si="5"/>
        <v>1433</v>
      </c>
    </row>
    <row r="10" spans="1:26" ht="15" customHeight="1">
      <c r="A10" s="235">
        <v>5</v>
      </c>
      <c r="B10" s="236" t="s">
        <v>14</v>
      </c>
      <c r="C10" s="25">
        <v>30</v>
      </c>
      <c r="D10" s="25">
        <v>13</v>
      </c>
      <c r="E10" s="25">
        <v>5</v>
      </c>
      <c r="F10" s="204">
        <f t="shared" si="0"/>
        <v>48</v>
      </c>
      <c r="G10" s="25">
        <v>0</v>
      </c>
      <c r="H10" s="25">
        <v>2</v>
      </c>
      <c r="I10" s="25">
        <v>0</v>
      </c>
      <c r="J10" s="204">
        <f t="shared" si="1"/>
        <v>2</v>
      </c>
      <c r="K10" s="25">
        <v>4</v>
      </c>
      <c r="L10" s="25">
        <v>9</v>
      </c>
      <c r="M10" s="25">
        <v>5</v>
      </c>
      <c r="N10" s="204">
        <f t="shared" si="2"/>
        <v>18</v>
      </c>
      <c r="O10" s="25">
        <v>31</v>
      </c>
      <c r="P10" s="25">
        <v>79</v>
      </c>
      <c r="Q10" s="25">
        <v>93</v>
      </c>
      <c r="R10" s="204">
        <f t="shared" si="3"/>
        <v>203</v>
      </c>
      <c r="S10" s="25">
        <v>499</v>
      </c>
      <c r="T10" s="25">
        <v>160</v>
      </c>
      <c r="U10" s="25">
        <v>297</v>
      </c>
      <c r="V10" s="204">
        <f t="shared" si="4"/>
        <v>956</v>
      </c>
      <c r="W10" s="25">
        <v>133</v>
      </c>
      <c r="X10" s="25">
        <v>53</v>
      </c>
      <c r="Y10" s="25">
        <v>61</v>
      </c>
      <c r="Z10" s="204">
        <f t="shared" si="5"/>
        <v>247</v>
      </c>
    </row>
    <row r="11" spans="1:26" ht="15" customHeight="1">
      <c r="A11" s="235">
        <v>6</v>
      </c>
      <c r="B11" s="236" t="s">
        <v>15</v>
      </c>
      <c r="C11" s="25">
        <v>245</v>
      </c>
      <c r="D11" s="25">
        <v>142</v>
      </c>
      <c r="E11" s="25">
        <v>49</v>
      </c>
      <c r="F11" s="204">
        <f t="shared" si="0"/>
        <v>436</v>
      </c>
      <c r="G11" s="25">
        <v>0</v>
      </c>
      <c r="H11" s="25">
        <v>0</v>
      </c>
      <c r="I11" s="25">
        <v>0</v>
      </c>
      <c r="J11" s="204">
        <f t="shared" si="1"/>
        <v>0</v>
      </c>
      <c r="K11" s="25">
        <v>2</v>
      </c>
      <c r="L11" s="25">
        <v>1</v>
      </c>
      <c r="M11" s="25">
        <v>0</v>
      </c>
      <c r="N11" s="204">
        <f t="shared" si="2"/>
        <v>3</v>
      </c>
      <c r="O11" s="25">
        <v>7</v>
      </c>
      <c r="P11" s="25">
        <v>7</v>
      </c>
      <c r="Q11" s="25">
        <v>14</v>
      </c>
      <c r="R11" s="204">
        <f t="shared" si="3"/>
        <v>28</v>
      </c>
      <c r="S11" s="25">
        <v>953</v>
      </c>
      <c r="T11" s="25">
        <v>252</v>
      </c>
      <c r="U11" s="25">
        <v>74</v>
      </c>
      <c r="V11" s="204">
        <f t="shared" si="4"/>
        <v>1279</v>
      </c>
      <c r="W11" s="25">
        <v>212</v>
      </c>
      <c r="X11" s="25">
        <v>22</v>
      </c>
      <c r="Y11" s="25">
        <v>109</v>
      </c>
      <c r="Z11" s="204">
        <f t="shared" si="5"/>
        <v>343</v>
      </c>
    </row>
    <row r="12" spans="1:26" ht="15" customHeight="1">
      <c r="A12" s="235">
        <v>7</v>
      </c>
      <c r="B12" s="236" t="s">
        <v>16</v>
      </c>
      <c r="C12" s="25">
        <v>28</v>
      </c>
      <c r="D12" s="25">
        <v>70</v>
      </c>
      <c r="E12" s="25">
        <v>33</v>
      </c>
      <c r="F12" s="204">
        <f t="shared" si="0"/>
        <v>131</v>
      </c>
      <c r="G12" s="25">
        <v>72</v>
      </c>
      <c r="H12" s="25">
        <v>54</v>
      </c>
      <c r="I12" s="25">
        <v>58</v>
      </c>
      <c r="J12" s="204">
        <f t="shared" si="1"/>
        <v>184</v>
      </c>
      <c r="K12" s="25">
        <v>80</v>
      </c>
      <c r="L12" s="25">
        <v>60</v>
      </c>
      <c r="M12" s="25">
        <v>24</v>
      </c>
      <c r="N12" s="204">
        <f t="shared" si="2"/>
        <v>164</v>
      </c>
      <c r="O12" s="25">
        <v>100</v>
      </c>
      <c r="P12" s="25">
        <v>118</v>
      </c>
      <c r="Q12" s="25">
        <v>66</v>
      </c>
      <c r="R12" s="204">
        <f t="shared" si="3"/>
        <v>284</v>
      </c>
      <c r="S12" s="25">
        <v>2389</v>
      </c>
      <c r="T12" s="25">
        <v>1854</v>
      </c>
      <c r="U12" s="25">
        <v>1289</v>
      </c>
      <c r="V12" s="204">
        <f t="shared" si="4"/>
        <v>5532</v>
      </c>
      <c r="W12" s="25">
        <v>612</v>
      </c>
      <c r="X12" s="25">
        <v>718</v>
      </c>
      <c r="Y12" s="25">
        <v>25</v>
      </c>
      <c r="Z12" s="204">
        <f t="shared" si="5"/>
        <v>1355</v>
      </c>
    </row>
    <row r="13" spans="1:26" ht="15" customHeight="1">
      <c r="A13" s="235">
        <v>8</v>
      </c>
      <c r="B13" s="236" t="s">
        <v>17</v>
      </c>
      <c r="C13" s="25">
        <v>13</v>
      </c>
      <c r="D13" s="25">
        <v>0</v>
      </c>
      <c r="E13" s="25">
        <v>0</v>
      </c>
      <c r="F13" s="204">
        <f t="shared" si="0"/>
        <v>13</v>
      </c>
      <c r="G13" s="25">
        <v>27</v>
      </c>
      <c r="H13" s="25">
        <v>49</v>
      </c>
      <c r="I13" s="25">
        <v>23</v>
      </c>
      <c r="J13" s="204">
        <f t="shared" si="1"/>
        <v>99</v>
      </c>
      <c r="K13" s="25">
        <v>1</v>
      </c>
      <c r="L13" s="25">
        <v>3</v>
      </c>
      <c r="M13" s="25">
        <v>2</v>
      </c>
      <c r="N13" s="204">
        <f t="shared" si="2"/>
        <v>6</v>
      </c>
      <c r="O13" s="25">
        <v>0</v>
      </c>
      <c r="P13" s="25">
        <v>0</v>
      </c>
      <c r="Q13" s="25">
        <v>0</v>
      </c>
      <c r="R13" s="204">
        <f t="shared" si="3"/>
        <v>0</v>
      </c>
      <c r="S13" s="25">
        <v>21</v>
      </c>
      <c r="T13" s="25">
        <v>23</v>
      </c>
      <c r="U13" s="25">
        <v>12</v>
      </c>
      <c r="V13" s="204">
        <f t="shared" si="4"/>
        <v>56</v>
      </c>
      <c r="W13" s="25">
        <v>22</v>
      </c>
      <c r="X13" s="25">
        <v>0</v>
      </c>
      <c r="Y13" s="25">
        <v>11</v>
      </c>
      <c r="Z13" s="204">
        <f t="shared" si="5"/>
        <v>33</v>
      </c>
    </row>
    <row r="14" spans="1:26" ht="15" customHeight="1">
      <c r="A14" s="235">
        <v>9</v>
      </c>
      <c r="B14" s="236" t="s">
        <v>18</v>
      </c>
      <c r="C14" s="25">
        <v>3</v>
      </c>
      <c r="D14" s="25">
        <v>24</v>
      </c>
      <c r="E14" s="25">
        <v>2</v>
      </c>
      <c r="F14" s="204">
        <f t="shared" si="0"/>
        <v>29</v>
      </c>
      <c r="G14" s="25">
        <v>0</v>
      </c>
      <c r="H14" s="25">
        <v>0</v>
      </c>
      <c r="I14" s="25">
        <v>0</v>
      </c>
      <c r="J14" s="204">
        <f t="shared" si="1"/>
        <v>0</v>
      </c>
      <c r="K14" s="25">
        <v>0</v>
      </c>
      <c r="L14" s="25">
        <v>7</v>
      </c>
      <c r="M14" s="25">
        <v>2</v>
      </c>
      <c r="N14" s="204">
        <f t="shared" si="2"/>
        <v>9</v>
      </c>
      <c r="O14" s="25">
        <v>5</v>
      </c>
      <c r="P14" s="25">
        <v>25</v>
      </c>
      <c r="Q14" s="25">
        <v>7</v>
      </c>
      <c r="R14" s="204">
        <f t="shared" si="3"/>
        <v>37</v>
      </c>
      <c r="S14" s="25">
        <v>104</v>
      </c>
      <c r="T14" s="25">
        <v>188</v>
      </c>
      <c r="U14" s="25">
        <v>5</v>
      </c>
      <c r="V14" s="204">
        <f t="shared" si="4"/>
        <v>297</v>
      </c>
      <c r="W14" s="25">
        <v>55</v>
      </c>
      <c r="X14" s="25">
        <v>20</v>
      </c>
      <c r="Y14" s="25">
        <v>107</v>
      </c>
      <c r="Z14" s="204">
        <f t="shared" si="5"/>
        <v>182</v>
      </c>
    </row>
    <row r="15" spans="1:26" ht="15" customHeight="1">
      <c r="A15" s="235">
        <v>10</v>
      </c>
      <c r="B15" s="236" t="s">
        <v>19</v>
      </c>
      <c r="C15" s="25">
        <v>0</v>
      </c>
      <c r="D15" s="25">
        <v>2</v>
      </c>
      <c r="E15" s="25">
        <v>0</v>
      </c>
      <c r="F15" s="204">
        <f t="shared" si="0"/>
        <v>2</v>
      </c>
      <c r="G15" s="25">
        <v>1</v>
      </c>
      <c r="H15" s="25">
        <v>11</v>
      </c>
      <c r="I15" s="25">
        <v>0</v>
      </c>
      <c r="J15" s="204">
        <f t="shared" si="1"/>
        <v>12</v>
      </c>
      <c r="K15" s="25">
        <v>0</v>
      </c>
      <c r="L15" s="25">
        <v>0</v>
      </c>
      <c r="M15" s="25">
        <v>0</v>
      </c>
      <c r="N15" s="204">
        <f t="shared" si="2"/>
        <v>0</v>
      </c>
      <c r="O15" s="25">
        <v>0</v>
      </c>
      <c r="P15" s="25">
        <v>2</v>
      </c>
      <c r="Q15" s="25">
        <v>0</v>
      </c>
      <c r="R15" s="204">
        <f t="shared" si="3"/>
        <v>2</v>
      </c>
      <c r="S15" s="25">
        <v>79</v>
      </c>
      <c r="T15" s="25">
        <v>78</v>
      </c>
      <c r="U15" s="25">
        <v>39</v>
      </c>
      <c r="V15" s="204">
        <f t="shared" si="4"/>
        <v>196</v>
      </c>
      <c r="W15" s="25">
        <v>1</v>
      </c>
      <c r="X15" s="25">
        <v>3</v>
      </c>
      <c r="Y15" s="25">
        <v>0</v>
      </c>
      <c r="Z15" s="204">
        <f t="shared" si="5"/>
        <v>4</v>
      </c>
    </row>
    <row r="16" spans="1:26" ht="15" customHeight="1">
      <c r="A16" s="235">
        <v>11</v>
      </c>
      <c r="B16" s="236" t="s">
        <v>20</v>
      </c>
      <c r="C16" s="25">
        <v>0</v>
      </c>
      <c r="D16" s="25">
        <v>0</v>
      </c>
      <c r="E16" s="25">
        <v>0</v>
      </c>
      <c r="F16" s="204">
        <f t="shared" si="0"/>
        <v>0</v>
      </c>
      <c r="G16" s="25">
        <v>0</v>
      </c>
      <c r="H16" s="25">
        <v>0</v>
      </c>
      <c r="I16" s="25">
        <v>0</v>
      </c>
      <c r="J16" s="204">
        <f t="shared" si="1"/>
        <v>0</v>
      </c>
      <c r="K16" s="25">
        <v>0</v>
      </c>
      <c r="L16" s="25">
        <v>0</v>
      </c>
      <c r="M16" s="25">
        <v>0</v>
      </c>
      <c r="N16" s="204">
        <f t="shared" si="2"/>
        <v>0</v>
      </c>
      <c r="O16" s="25">
        <v>10</v>
      </c>
      <c r="P16" s="25">
        <v>0</v>
      </c>
      <c r="Q16" s="25">
        <v>0</v>
      </c>
      <c r="R16" s="204">
        <f t="shared" si="3"/>
        <v>10</v>
      </c>
      <c r="S16" s="25">
        <v>0</v>
      </c>
      <c r="T16" s="25">
        <v>0</v>
      </c>
      <c r="U16" s="25">
        <v>0</v>
      </c>
      <c r="V16" s="204">
        <f t="shared" si="4"/>
        <v>0</v>
      </c>
      <c r="W16" s="25">
        <v>0</v>
      </c>
      <c r="X16" s="25">
        <v>0</v>
      </c>
      <c r="Y16" s="25">
        <v>0</v>
      </c>
      <c r="Z16" s="204">
        <f t="shared" si="5"/>
        <v>0</v>
      </c>
    </row>
    <row r="17" spans="1:26" ht="15" customHeight="1">
      <c r="A17" s="235">
        <v>12</v>
      </c>
      <c r="B17" s="236" t="s">
        <v>21</v>
      </c>
      <c r="C17" s="25">
        <v>0</v>
      </c>
      <c r="D17" s="25">
        <v>0</v>
      </c>
      <c r="E17" s="25">
        <v>0</v>
      </c>
      <c r="F17" s="204">
        <f t="shared" si="0"/>
        <v>0</v>
      </c>
      <c r="G17" s="25">
        <v>0</v>
      </c>
      <c r="H17" s="25">
        <v>0</v>
      </c>
      <c r="I17" s="25">
        <v>0</v>
      </c>
      <c r="J17" s="204">
        <f t="shared" si="1"/>
        <v>0</v>
      </c>
      <c r="K17" s="25">
        <v>0</v>
      </c>
      <c r="L17" s="25">
        <v>0</v>
      </c>
      <c r="M17" s="25">
        <v>0</v>
      </c>
      <c r="N17" s="204">
        <f t="shared" si="2"/>
        <v>0</v>
      </c>
      <c r="O17" s="25">
        <v>0</v>
      </c>
      <c r="P17" s="25">
        <v>0</v>
      </c>
      <c r="Q17" s="25">
        <v>0</v>
      </c>
      <c r="R17" s="204">
        <f t="shared" si="3"/>
        <v>0</v>
      </c>
      <c r="S17" s="25">
        <v>23</v>
      </c>
      <c r="T17" s="25">
        <v>1</v>
      </c>
      <c r="U17" s="25">
        <v>0</v>
      </c>
      <c r="V17" s="204">
        <f t="shared" si="4"/>
        <v>24</v>
      </c>
      <c r="W17" s="25">
        <v>10</v>
      </c>
      <c r="X17" s="25">
        <v>3</v>
      </c>
      <c r="Y17" s="25">
        <v>0</v>
      </c>
      <c r="Z17" s="204">
        <f t="shared" si="5"/>
        <v>13</v>
      </c>
    </row>
    <row r="18" spans="1:26" ht="15" customHeight="1">
      <c r="A18" s="235">
        <v>13</v>
      </c>
      <c r="B18" s="236" t="s">
        <v>22</v>
      </c>
      <c r="C18" s="25">
        <v>0</v>
      </c>
      <c r="D18" s="25">
        <v>0</v>
      </c>
      <c r="E18" s="25">
        <v>0</v>
      </c>
      <c r="F18" s="204">
        <f t="shared" si="0"/>
        <v>0</v>
      </c>
      <c r="G18" s="25">
        <v>0</v>
      </c>
      <c r="H18" s="25">
        <v>0</v>
      </c>
      <c r="I18" s="25">
        <v>0</v>
      </c>
      <c r="J18" s="204">
        <f t="shared" si="1"/>
        <v>0</v>
      </c>
      <c r="K18" s="25">
        <v>0</v>
      </c>
      <c r="L18" s="25">
        <v>0</v>
      </c>
      <c r="M18" s="25">
        <v>0</v>
      </c>
      <c r="N18" s="204">
        <f t="shared" si="2"/>
        <v>0</v>
      </c>
      <c r="O18" s="25">
        <v>0</v>
      </c>
      <c r="P18" s="25">
        <v>0</v>
      </c>
      <c r="Q18" s="25">
        <v>0</v>
      </c>
      <c r="R18" s="204">
        <f t="shared" si="3"/>
        <v>0</v>
      </c>
      <c r="S18" s="25">
        <v>217</v>
      </c>
      <c r="T18" s="25">
        <v>56</v>
      </c>
      <c r="U18" s="25">
        <v>12</v>
      </c>
      <c r="V18" s="204">
        <f t="shared" si="4"/>
        <v>285</v>
      </c>
      <c r="W18" s="25">
        <v>0</v>
      </c>
      <c r="X18" s="25">
        <v>0</v>
      </c>
      <c r="Y18" s="25">
        <v>0</v>
      </c>
      <c r="Z18" s="204">
        <f t="shared" si="5"/>
        <v>0</v>
      </c>
    </row>
    <row r="19" spans="1:26" ht="15" customHeight="1">
      <c r="A19" s="235">
        <v>14</v>
      </c>
      <c r="B19" s="236" t="s">
        <v>23</v>
      </c>
      <c r="C19" s="25">
        <v>0</v>
      </c>
      <c r="D19" s="25">
        <v>0</v>
      </c>
      <c r="E19" s="25">
        <v>0</v>
      </c>
      <c r="F19" s="204">
        <f t="shared" si="0"/>
        <v>0</v>
      </c>
      <c r="G19" s="25">
        <v>34</v>
      </c>
      <c r="H19" s="25">
        <v>0</v>
      </c>
      <c r="I19" s="25">
        <v>0</v>
      </c>
      <c r="J19" s="204">
        <f t="shared" si="1"/>
        <v>34</v>
      </c>
      <c r="K19" s="25">
        <v>0</v>
      </c>
      <c r="L19" s="25">
        <v>0</v>
      </c>
      <c r="M19" s="25">
        <v>0</v>
      </c>
      <c r="N19" s="204">
        <f t="shared" si="2"/>
        <v>0</v>
      </c>
      <c r="O19" s="25">
        <v>9</v>
      </c>
      <c r="P19" s="25">
        <v>0</v>
      </c>
      <c r="Q19" s="25">
        <v>0</v>
      </c>
      <c r="R19" s="204">
        <f t="shared" si="3"/>
        <v>9</v>
      </c>
      <c r="S19" s="25">
        <v>135</v>
      </c>
      <c r="T19" s="25">
        <v>46</v>
      </c>
      <c r="U19" s="25">
        <v>0</v>
      </c>
      <c r="V19" s="204">
        <f t="shared" si="4"/>
        <v>181</v>
      </c>
      <c r="W19" s="25">
        <v>75</v>
      </c>
      <c r="X19" s="25">
        <v>13</v>
      </c>
      <c r="Y19" s="25">
        <v>0</v>
      </c>
      <c r="Z19" s="204">
        <f t="shared" si="5"/>
        <v>88</v>
      </c>
    </row>
    <row r="20" spans="1:26" ht="15" customHeight="1">
      <c r="A20" s="235">
        <v>15</v>
      </c>
      <c r="B20" s="236" t="s">
        <v>24</v>
      </c>
      <c r="C20" s="25">
        <v>12</v>
      </c>
      <c r="D20" s="25">
        <v>16</v>
      </c>
      <c r="E20" s="25">
        <v>18</v>
      </c>
      <c r="F20" s="204">
        <f t="shared" si="0"/>
        <v>46</v>
      </c>
      <c r="G20" s="25">
        <v>19</v>
      </c>
      <c r="H20" s="25">
        <v>18</v>
      </c>
      <c r="I20" s="25">
        <v>59</v>
      </c>
      <c r="J20" s="204">
        <f t="shared" si="1"/>
        <v>96</v>
      </c>
      <c r="K20" s="25">
        <v>8</v>
      </c>
      <c r="L20" s="25">
        <v>8</v>
      </c>
      <c r="M20" s="25">
        <v>15</v>
      </c>
      <c r="N20" s="204">
        <f t="shared" si="2"/>
        <v>31</v>
      </c>
      <c r="O20" s="25">
        <v>22</v>
      </c>
      <c r="P20" s="25">
        <v>19</v>
      </c>
      <c r="Q20" s="25">
        <v>15</v>
      </c>
      <c r="R20" s="204">
        <f t="shared" si="3"/>
        <v>56</v>
      </c>
      <c r="S20" s="25">
        <v>264</v>
      </c>
      <c r="T20" s="25">
        <v>126</v>
      </c>
      <c r="U20" s="25">
        <v>307</v>
      </c>
      <c r="V20" s="204">
        <f t="shared" si="4"/>
        <v>697</v>
      </c>
      <c r="W20" s="25">
        <v>464</v>
      </c>
      <c r="X20" s="25">
        <v>88</v>
      </c>
      <c r="Y20" s="25">
        <v>392</v>
      </c>
      <c r="Z20" s="204">
        <f t="shared" si="5"/>
        <v>944</v>
      </c>
    </row>
    <row r="21" spans="1:26" ht="15" customHeight="1">
      <c r="A21" s="235">
        <v>16</v>
      </c>
      <c r="B21" s="236" t="s">
        <v>25</v>
      </c>
      <c r="C21" s="25">
        <v>97</v>
      </c>
      <c r="D21" s="25">
        <v>25</v>
      </c>
      <c r="E21" s="25">
        <v>15</v>
      </c>
      <c r="F21" s="204">
        <f t="shared" si="0"/>
        <v>137</v>
      </c>
      <c r="G21" s="25">
        <v>60</v>
      </c>
      <c r="H21" s="25">
        <v>0</v>
      </c>
      <c r="I21" s="25">
        <v>0</v>
      </c>
      <c r="J21" s="204">
        <f t="shared" si="1"/>
        <v>60</v>
      </c>
      <c r="K21" s="25">
        <v>0</v>
      </c>
      <c r="L21" s="25">
        <v>2</v>
      </c>
      <c r="M21" s="25">
        <v>0</v>
      </c>
      <c r="N21" s="204">
        <f t="shared" si="2"/>
        <v>2</v>
      </c>
      <c r="O21" s="25">
        <v>0</v>
      </c>
      <c r="P21" s="25">
        <v>0</v>
      </c>
      <c r="Q21" s="25">
        <v>0</v>
      </c>
      <c r="R21" s="204">
        <f t="shared" si="3"/>
        <v>0</v>
      </c>
      <c r="S21" s="25">
        <v>240</v>
      </c>
      <c r="T21" s="25">
        <v>160</v>
      </c>
      <c r="U21" s="25">
        <v>45</v>
      </c>
      <c r="V21" s="204">
        <f t="shared" si="4"/>
        <v>445</v>
      </c>
      <c r="W21" s="25">
        <v>119</v>
      </c>
      <c r="X21" s="25">
        <v>65</v>
      </c>
      <c r="Y21" s="25">
        <v>28</v>
      </c>
      <c r="Z21" s="204">
        <f t="shared" si="5"/>
        <v>212</v>
      </c>
    </row>
    <row r="22" spans="1:26" ht="15" customHeight="1">
      <c r="A22" s="235">
        <v>17</v>
      </c>
      <c r="B22" s="236" t="s">
        <v>26</v>
      </c>
      <c r="C22" s="25">
        <v>5</v>
      </c>
      <c r="D22" s="25">
        <v>5</v>
      </c>
      <c r="E22" s="25">
        <v>3</v>
      </c>
      <c r="F22" s="204">
        <f t="shared" si="0"/>
        <v>13</v>
      </c>
      <c r="G22" s="25">
        <v>2</v>
      </c>
      <c r="H22" s="25">
        <v>3</v>
      </c>
      <c r="I22" s="25">
        <v>4</v>
      </c>
      <c r="J22" s="204">
        <f t="shared" si="1"/>
        <v>9</v>
      </c>
      <c r="K22" s="25">
        <v>0</v>
      </c>
      <c r="L22" s="25">
        <v>0</v>
      </c>
      <c r="M22" s="25">
        <v>0</v>
      </c>
      <c r="N22" s="204">
        <f t="shared" si="2"/>
        <v>0</v>
      </c>
      <c r="O22" s="25">
        <v>0</v>
      </c>
      <c r="P22" s="25">
        <v>0</v>
      </c>
      <c r="Q22" s="25">
        <v>0</v>
      </c>
      <c r="R22" s="204">
        <f t="shared" si="3"/>
        <v>0</v>
      </c>
      <c r="S22" s="25">
        <v>0</v>
      </c>
      <c r="T22" s="25">
        <v>0</v>
      </c>
      <c r="U22" s="25">
        <v>0</v>
      </c>
      <c r="V22" s="204">
        <f t="shared" si="4"/>
        <v>0</v>
      </c>
      <c r="W22" s="25">
        <v>0</v>
      </c>
      <c r="X22" s="25">
        <v>0</v>
      </c>
      <c r="Y22" s="25">
        <v>0</v>
      </c>
      <c r="Z22" s="204">
        <f t="shared" si="5"/>
        <v>0</v>
      </c>
    </row>
    <row r="23" spans="1:26" ht="15" customHeight="1">
      <c r="A23" s="235">
        <v>18</v>
      </c>
      <c r="B23" s="236" t="s">
        <v>27</v>
      </c>
      <c r="C23" s="25">
        <v>45</v>
      </c>
      <c r="D23" s="25">
        <v>261</v>
      </c>
      <c r="E23" s="25">
        <v>36</v>
      </c>
      <c r="F23" s="204">
        <f t="shared" si="0"/>
        <v>342</v>
      </c>
      <c r="G23" s="25">
        <v>84</v>
      </c>
      <c r="H23" s="25">
        <v>988</v>
      </c>
      <c r="I23" s="25">
        <v>278</v>
      </c>
      <c r="J23" s="204">
        <f t="shared" si="1"/>
        <v>1350</v>
      </c>
      <c r="K23" s="25">
        <v>0</v>
      </c>
      <c r="L23" s="25">
        <v>0</v>
      </c>
      <c r="M23" s="25">
        <v>0</v>
      </c>
      <c r="N23" s="204">
        <f t="shared" si="2"/>
        <v>0</v>
      </c>
      <c r="O23" s="25">
        <v>0</v>
      </c>
      <c r="P23" s="25">
        <v>0</v>
      </c>
      <c r="Q23" s="25">
        <v>3</v>
      </c>
      <c r="R23" s="204">
        <f t="shared" si="3"/>
        <v>3</v>
      </c>
      <c r="S23" s="25">
        <v>905</v>
      </c>
      <c r="T23" s="25">
        <v>663</v>
      </c>
      <c r="U23" s="25">
        <v>289</v>
      </c>
      <c r="V23" s="204">
        <f t="shared" si="4"/>
        <v>1857</v>
      </c>
      <c r="W23" s="25">
        <v>295</v>
      </c>
      <c r="X23" s="25">
        <v>528</v>
      </c>
      <c r="Y23" s="25">
        <v>4</v>
      </c>
      <c r="Z23" s="204">
        <f t="shared" si="5"/>
        <v>827</v>
      </c>
    </row>
    <row r="24" spans="1:26" ht="15" customHeight="1">
      <c r="A24" s="235">
        <v>19</v>
      </c>
      <c r="B24" s="236" t="s">
        <v>28</v>
      </c>
      <c r="C24" s="25">
        <v>0</v>
      </c>
      <c r="D24" s="25">
        <v>0</v>
      </c>
      <c r="E24" s="25">
        <v>0</v>
      </c>
      <c r="F24" s="204">
        <f t="shared" si="0"/>
        <v>0</v>
      </c>
      <c r="G24" s="25">
        <v>0</v>
      </c>
      <c r="H24" s="25">
        <v>0</v>
      </c>
      <c r="I24" s="25">
        <v>0</v>
      </c>
      <c r="J24" s="204">
        <f t="shared" si="1"/>
        <v>0</v>
      </c>
      <c r="K24" s="25">
        <v>0</v>
      </c>
      <c r="L24" s="25">
        <v>0</v>
      </c>
      <c r="M24" s="25">
        <v>0</v>
      </c>
      <c r="N24" s="204">
        <f t="shared" si="2"/>
        <v>0</v>
      </c>
      <c r="O24" s="25">
        <v>0</v>
      </c>
      <c r="P24" s="25">
        <v>0</v>
      </c>
      <c r="Q24" s="25">
        <v>0</v>
      </c>
      <c r="R24" s="204">
        <f t="shared" si="3"/>
        <v>0</v>
      </c>
      <c r="S24" s="25">
        <v>66</v>
      </c>
      <c r="T24" s="25">
        <v>0</v>
      </c>
      <c r="U24" s="25">
        <v>0</v>
      </c>
      <c r="V24" s="204">
        <f t="shared" si="4"/>
        <v>66</v>
      </c>
      <c r="W24" s="25">
        <v>11</v>
      </c>
      <c r="X24" s="25">
        <v>0</v>
      </c>
      <c r="Y24" s="25">
        <v>0</v>
      </c>
      <c r="Z24" s="204">
        <f t="shared" si="5"/>
        <v>11</v>
      </c>
    </row>
    <row r="25" spans="1:26" ht="15" customHeight="1">
      <c r="A25" s="235">
        <v>20</v>
      </c>
      <c r="B25" s="236" t="s">
        <v>29</v>
      </c>
      <c r="C25" s="25">
        <v>0</v>
      </c>
      <c r="D25" s="25">
        <v>0</v>
      </c>
      <c r="E25" s="25">
        <v>5</v>
      </c>
      <c r="F25" s="204">
        <f t="shared" si="0"/>
        <v>5</v>
      </c>
      <c r="G25" s="25">
        <v>0</v>
      </c>
      <c r="H25" s="25">
        <v>0</v>
      </c>
      <c r="I25" s="25">
        <v>20</v>
      </c>
      <c r="J25" s="204">
        <f t="shared" si="1"/>
        <v>20</v>
      </c>
      <c r="K25" s="25">
        <v>0</v>
      </c>
      <c r="L25" s="25">
        <v>0</v>
      </c>
      <c r="M25" s="25">
        <v>0</v>
      </c>
      <c r="N25" s="204">
        <f t="shared" si="2"/>
        <v>0</v>
      </c>
      <c r="O25" s="25">
        <v>0</v>
      </c>
      <c r="P25" s="25">
        <v>0</v>
      </c>
      <c r="Q25" s="25">
        <v>2</v>
      </c>
      <c r="R25" s="204">
        <f t="shared" si="3"/>
        <v>2</v>
      </c>
      <c r="S25" s="25">
        <v>91</v>
      </c>
      <c r="T25" s="25">
        <v>0</v>
      </c>
      <c r="U25" s="25">
        <v>0</v>
      </c>
      <c r="V25" s="204">
        <f t="shared" si="4"/>
        <v>91</v>
      </c>
      <c r="W25" s="25">
        <v>14</v>
      </c>
      <c r="X25" s="25">
        <v>0</v>
      </c>
      <c r="Y25" s="25">
        <v>0</v>
      </c>
      <c r="Z25" s="204">
        <f t="shared" si="5"/>
        <v>14</v>
      </c>
    </row>
    <row r="26" spans="1:26" ht="15" customHeight="1">
      <c r="A26" s="235">
        <v>21</v>
      </c>
      <c r="B26" s="236" t="s">
        <v>30</v>
      </c>
      <c r="C26" s="25">
        <v>0</v>
      </c>
      <c r="D26" s="25">
        <v>0</v>
      </c>
      <c r="E26" s="25">
        <v>0</v>
      </c>
      <c r="F26" s="204">
        <f t="shared" si="0"/>
        <v>0</v>
      </c>
      <c r="G26" s="25">
        <v>0</v>
      </c>
      <c r="H26" s="25">
        <v>0</v>
      </c>
      <c r="I26" s="25">
        <v>0</v>
      </c>
      <c r="J26" s="204">
        <f t="shared" si="1"/>
        <v>0</v>
      </c>
      <c r="K26" s="25">
        <v>0</v>
      </c>
      <c r="L26" s="25">
        <v>0</v>
      </c>
      <c r="M26" s="25">
        <v>0</v>
      </c>
      <c r="N26" s="204">
        <f t="shared" si="2"/>
        <v>0</v>
      </c>
      <c r="O26" s="25">
        <v>0</v>
      </c>
      <c r="P26" s="25">
        <v>0</v>
      </c>
      <c r="Q26" s="25">
        <v>0</v>
      </c>
      <c r="R26" s="204">
        <f t="shared" si="3"/>
        <v>0</v>
      </c>
      <c r="S26" s="25">
        <v>0</v>
      </c>
      <c r="T26" s="25">
        <v>0</v>
      </c>
      <c r="U26" s="25">
        <v>0</v>
      </c>
      <c r="V26" s="204">
        <f t="shared" si="4"/>
        <v>0</v>
      </c>
      <c r="W26" s="25">
        <v>0</v>
      </c>
      <c r="X26" s="25">
        <v>0</v>
      </c>
      <c r="Y26" s="25">
        <v>0</v>
      </c>
      <c r="Z26" s="204">
        <f t="shared" si="5"/>
        <v>0</v>
      </c>
    </row>
    <row r="27" spans="1:26" s="355" customFormat="1" ht="15" customHeight="1">
      <c r="A27" s="301"/>
      <c r="B27" s="301" t="s">
        <v>31</v>
      </c>
      <c r="C27" s="32">
        <f>SUM(C6:C26)</f>
        <v>781</v>
      </c>
      <c r="D27" s="32">
        <f aca="true" t="shared" si="6" ref="D27:Z27">SUM(D6:D26)</f>
        <v>1061</v>
      </c>
      <c r="E27" s="32">
        <f t="shared" si="6"/>
        <v>354</v>
      </c>
      <c r="F27" s="32">
        <f t="shared" si="6"/>
        <v>2196</v>
      </c>
      <c r="G27" s="32">
        <f t="shared" si="6"/>
        <v>1339</v>
      </c>
      <c r="H27" s="32">
        <f t="shared" si="6"/>
        <v>1871</v>
      </c>
      <c r="I27" s="32">
        <f t="shared" si="6"/>
        <v>704</v>
      </c>
      <c r="J27" s="32">
        <f t="shared" si="6"/>
        <v>3914</v>
      </c>
      <c r="K27" s="32">
        <f t="shared" si="6"/>
        <v>182</v>
      </c>
      <c r="L27" s="32">
        <f t="shared" si="6"/>
        <v>204</v>
      </c>
      <c r="M27" s="32">
        <f t="shared" si="6"/>
        <v>78</v>
      </c>
      <c r="N27" s="32">
        <f t="shared" si="6"/>
        <v>464</v>
      </c>
      <c r="O27" s="32">
        <f t="shared" si="6"/>
        <v>435</v>
      </c>
      <c r="P27" s="32">
        <f t="shared" si="6"/>
        <v>593</v>
      </c>
      <c r="Q27" s="32">
        <f t="shared" si="6"/>
        <v>291</v>
      </c>
      <c r="R27" s="32">
        <f t="shared" si="6"/>
        <v>1319</v>
      </c>
      <c r="S27" s="32">
        <f t="shared" si="6"/>
        <v>12650</v>
      </c>
      <c r="T27" s="32">
        <f t="shared" si="6"/>
        <v>5792</v>
      </c>
      <c r="U27" s="32">
        <f t="shared" si="6"/>
        <v>2610</v>
      </c>
      <c r="V27" s="32">
        <f t="shared" si="6"/>
        <v>21052</v>
      </c>
      <c r="W27" s="32">
        <f t="shared" si="6"/>
        <v>3478</v>
      </c>
      <c r="X27" s="32">
        <f t="shared" si="6"/>
        <v>2943</v>
      </c>
      <c r="Y27" s="32">
        <f t="shared" si="6"/>
        <v>1004</v>
      </c>
      <c r="Z27" s="32">
        <f t="shared" si="6"/>
        <v>7425</v>
      </c>
    </row>
    <row r="28" spans="1:26" ht="15" customHeight="1">
      <c r="A28" s="235">
        <v>22</v>
      </c>
      <c r="B28" s="236" t="s">
        <v>32</v>
      </c>
      <c r="C28" s="25">
        <v>0</v>
      </c>
      <c r="D28" s="25">
        <v>0</v>
      </c>
      <c r="E28" s="25">
        <v>0</v>
      </c>
      <c r="F28" s="204">
        <f t="shared" si="0"/>
        <v>0</v>
      </c>
      <c r="G28" s="25">
        <v>0</v>
      </c>
      <c r="H28" s="25">
        <v>0</v>
      </c>
      <c r="I28" s="25">
        <v>6</v>
      </c>
      <c r="J28" s="204">
        <f t="shared" si="1"/>
        <v>6</v>
      </c>
      <c r="K28" s="25">
        <v>0</v>
      </c>
      <c r="L28" s="25">
        <v>0</v>
      </c>
      <c r="M28" s="25">
        <v>0</v>
      </c>
      <c r="N28" s="204">
        <f t="shared" si="2"/>
        <v>0</v>
      </c>
      <c r="O28" s="25">
        <v>0</v>
      </c>
      <c r="P28" s="25">
        <v>0</v>
      </c>
      <c r="Q28" s="25">
        <v>0</v>
      </c>
      <c r="R28" s="204">
        <f t="shared" si="3"/>
        <v>0</v>
      </c>
      <c r="S28" s="25">
        <v>0</v>
      </c>
      <c r="T28" s="25">
        <v>6</v>
      </c>
      <c r="U28" s="25">
        <v>0</v>
      </c>
      <c r="V28" s="204">
        <f t="shared" si="4"/>
        <v>6</v>
      </c>
      <c r="W28" s="25">
        <v>0</v>
      </c>
      <c r="X28" s="25">
        <v>0</v>
      </c>
      <c r="Y28" s="25">
        <v>0</v>
      </c>
      <c r="Z28" s="204">
        <f t="shared" si="5"/>
        <v>0</v>
      </c>
    </row>
    <row r="29" spans="1:26" ht="15" customHeight="1">
      <c r="A29" s="235">
        <v>23</v>
      </c>
      <c r="B29" s="236" t="s">
        <v>33</v>
      </c>
      <c r="C29" s="25">
        <v>0</v>
      </c>
      <c r="D29" s="25">
        <v>0</v>
      </c>
      <c r="E29" s="25">
        <v>0</v>
      </c>
      <c r="F29" s="204">
        <f t="shared" si="0"/>
        <v>0</v>
      </c>
      <c r="G29" s="25">
        <v>0</v>
      </c>
      <c r="H29" s="25">
        <v>0</v>
      </c>
      <c r="I29" s="25">
        <v>0</v>
      </c>
      <c r="J29" s="204">
        <f t="shared" si="1"/>
        <v>0</v>
      </c>
      <c r="K29" s="25">
        <v>0</v>
      </c>
      <c r="L29" s="25">
        <v>0</v>
      </c>
      <c r="M29" s="25">
        <v>0</v>
      </c>
      <c r="N29" s="204">
        <f t="shared" si="2"/>
        <v>0</v>
      </c>
      <c r="O29" s="25">
        <v>0</v>
      </c>
      <c r="P29" s="25">
        <v>0</v>
      </c>
      <c r="Q29" s="25">
        <v>0</v>
      </c>
      <c r="R29" s="204">
        <f t="shared" si="3"/>
        <v>0</v>
      </c>
      <c r="S29" s="25">
        <v>0</v>
      </c>
      <c r="T29" s="25">
        <v>299</v>
      </c>
      <c r="U29" s="25">
        <v>0</v>
      </c>
      <c r="V29" s="204">
        <f t="shared" si="4"/>
        <v>299</v>
      </c>
      <c r="W29" s="25">
        <v>0</v>
      </c>
      <c r="X29" s="25">
        <v>0</v>
      </c>
      <c r="Y29" s="25">
        <v>0</v>
      </c>
      <c r="Z29" s="204">
        <f t="shared" si="5"/>
        <v>0</v>
      </c>
    </row>
    <row r="30" spans="1:26" ht="15" customHeight="1">
      <c r="A30" s="235">
        <v>24</v>
      </c>
      <c r="B30" s="236" t="s">
        <v>34</v>
      </c>
      <c r="C30" s="25">
        <v>0</v>
      </c>
      <c r="D30" s="25">
        <v>0</v>
      </c>
      <c r="E30" s="25">
        <v>0</v>
      </c>
      <c r="F30" s="204">
        <f t="shared" si="0"/>
        <v>0</v>
      </c>
      <c r="G30" s="25">
        <v>5</v>
      </c>
      <c r="H30" s="25">
        <v>10</v>
      </c>
      <c r="I30" s="25">
        <v>13</v>
      </c>
      <c r="J30" s="204">
        <f t="shared" si="1"/>
        <v>28</v>
      </c>
      <c r="K30" s="25">
        <v>0</v>
      </c>
      <c r="L30" s="25">
        <v>0</v>
      </c>
      <c r="M30" s="25">
        <v>0</v>
      </c>
      <c r="N30" s="204">
        <f t="shared" si="2"/>
        <v>0</v>
      </c>
      <c r="O30" s="25">
        <v>1</v>
      </c>
      <c r="P30" s="25">
        <v>2</v>
      </c>
      <c r="Q30" s="25">
        <v>1</v>
      </c>
      <c r="R30" s="204">
        <f t="shared" si="3"/>
        <v>4</v>
      </c>
      <c r="S30" s="25">
        <v>10</v>
      </c>
      <c r="T30" s="25">
        <v>20</v>
      </c>
      <c r="U30" s="25">
        <v>9</v>
      </c>
      <c r="V30" s="204">
        <f t="shared" si="4"/>
        <v>39</v>
      </c>
      <c r="W30" s="25">
        <v>2</v>
      </c>
      <c r="X30" s="25">
        <v>0</v>
      </c>
      <c r="Y30" s="25">
        <v>0</v>
      </c>
      <c r="Z30" s="204">
        <f t="shared" si="5"/>
        <v>2</v>
      </c>
    </row>
    <row r="31" spans="1:26" ht="15" customHeight="1">
      <c r="A31" s="235">
        <v>25</v>
      </c>
      <c r="B31" s="236" t="s">
        <v>35</v>
      </c>
      <c r="C31" s="25">
        <v>0</v>
      </c>
      <c r="D31" s="25">
        <v>0</v>
      </c>
      <c r="E31" s="25">
        <v>0</v>
      </c>
      <c r="F31" s="204">
        <f t="shared" si="0"/>
        <v>0</v>
      </c>
      <c r="G31" s="25">
        <v>0</v>
      </c>
      <c r="H31" s="25">
        <v>0</v>
      </c>
      <c r="I31" s="25">
        <v>0</v>
      </c>
      <c r="J31" s="204">
        <f t="shared" si="1"/>
        <v>0</v>
      </c>
      <c r="K31" s="25">
        <v>0</v>
      </c>
      <c r="L31" s="25">
        <v>0</v>
      </c>
      <c r="M31" s="25">
        <v>0</v>
      </c>
      <c r="N31" s="204">
        <f t="shared" si="2"/>
        <v>0</v>
      </c>
      <c r="O31" s="25">
        <v>0</v>
      </c>
      <c r="P31" s="25">
        <v>7</v>
      </c>
      <c r="Q31" s="25">
        <v>0</v>
      </c>
      <c r="R31" s="204">
        <f t="shared" si="3"/>
        <v>7</v>
      </c>
      <c r="S31" s="25">
        <v>5</v>
      </c>
      <c r="T31" s="25">
        <v>0</v>
      </c>
      <c r="U31" s="25">
        <v>0</v>
      </c>
      <c r="V31" s="204">
        <f t="shared" si="4"/>
        <v>5</v>
      </c>
      <c r="W31" s="25">
        <v>4</v>
      </c>
      <c r="X31" s="25">
        <v>0</v>
      </c>
      <c r="Y31" s="25">
        <v>0</v>
      </c>
      <c r="Z31" s="204">
        <f t="shared" si="5"/>
        <v>4</v>
      </c>
    </row>
    <row r="32" spans="1:26" ht="15" customHeight="1">
      <c r="A32" s="235">
        <v>26</v>
      </c>
      <c r="B32" s="236" t="s">
        <v>36</v>
      </c>
      <c r="C32" s="25">
        <v>0</v>
      </c>
      <c r="D32" s="25">
        <v>0</v>
      </c>
      <c r="E32" s="25">
        <v>0</v>
      </c>
      <c r="F32" s="204">
        <f t="shared" si="0"/>
        <v>0</v>
      </c>
      <c r="G32" s="25">
        <v>21</v>
      </c>
      <c r="H32" s="25">
        <v>1</v>
      </c>
      <c r="I32" s="25">
        <v>21</v>
      </c>
      <c r="J32" s="204">
        <f t="shared" si="1"/>
        <v>43</v>
      </c>
      <c r="K32" s="25">
        <v>0</v>
      </c>
      <c r="L32" s="25">
        <v>0</v>
      </c>
      <c r="M32" s="25">
        <v>0</v>
      </c>
      <c r="N32" s="204">
        <f t="shared" si="2"/>
        <v>0</v>
      </c>
      <c r="O32" s="25">
        <v>5</v>
      </c>
      <c r="P32" s="25">
        <v>1</v>
      </c>
      <c r="Q32" s="25">
        <v>1</v>
      </c>
      <c r="R32" s="204">
        <f t="shared" si="3"/>
        <v>7</v>
      </c>
      <c r="S32" s="25">
        <v>74</v>
      </c>
      <c r="T32" s="25">
        <v>0</v>
      </c>
      <c r="U32" s="25">
        <v>0</v>
      </c>
      <c r="V32" s="204">
        <f t="shared" si="4"/>
        <v>74</v>
      </c>
      <c r="W32" s="25">
        <v>8</v>
      </c>
      <c r="X32" s="25">
        <v>3</v>
      </c>
      <c r="Y32" s="25">
        <v>0</v>
      </c>
      <c r="Z32" s="204">
        <f t="shared" si="5"/>
        <v>11</v>
      </c>
    </row>
    <row r="33" spans="1:26" ht="15" customHeight="1">
      <c r="A33" s="235">
        <v>27</v>
      </c>
      <c r="B33" s="236" t="s">
        <v>37</v>
      </c>
      <c r="C33" s="25">
        <v>26</v>
      </c>
      <c r="D33" s="25">
        <v>88</v>
      </c>
      <c r="E33" s="25">
        <v>14</v>
      </c>
      <c r="F33" s="204">
        <f t="shared" si="0"/>
        <v>128</v>
      </c>
      <c r="G33" s="25">
        <v>1497</v>
      </c>
      <c r="H33" s="25">
        <v>1219</v>
      </c>
      <c r="I33" s="25">
        <v>5898</v>
      </c>
      <c r="J33" s="204">
        <f t="shared" si="1"/>
        <v>8614</v>
      </c>
      <c r="K33" s="25">
        <v>10</v>
      </c>
      <c r="L33" s="25">
        <v>12</v>
      </c>
      <c r="M33" s="25">
        <v>174</v>
      </c>
      <c r="N33" s="204">
        <f t="shared" si="2"/>
        <v>196</v>
      </c>
      <c r="O33" s="25">
        <v>0</v>
      </c>
      <c r="P33" s="25">
        <v>0</v>
      </c>
      <c r="Q33" s="25">
        <v>0</v>
      </c>
      <c r="R33" s="204">
        <f t="shared" si="3"/>
        <v>0</v>
      </c>
      <c r="S33" s="25">
        <v>2142</v>
      </c>
      <c r="T33" s="25">
        <v>1083</v>
      </c>
      <c r="U33" s="25">
        <v>190</v>
      </c>
      <c r="V33" s="204">
        <f t="shared" si="4"/>
        <v>3415</v>
      </c>
      <c r="W33" s="25">
        <v>965</v>
      </c>
      <c r="X33" s="25">
        <v>958</v>
      </c>
      <c r="Y33" s="25">
        <v>1063</v>
      </c>
      <c r="Z33" s="204">
        <f t="shared" si="5"/>
        <v>2986</v>
      </c>
    </row>
    <row r="34" spans="1:26" s="355" customFormat="1" ht="15" customHeight="1">
      <c r="A34" s="301"/>
      <c r="B34" s="301" t="s">
        <v>31</v>
      </c>
      <c r="C34" s="32">
        <f>SUM(C28:C33)</f>
        <v>26</v>
      </c>
      <c r="D34" s="32">
        <f aca="true" t="shared" si="7" ref="D34:Z34">SUM(D28:D33)</f>
        <v>88</v>
      </c>
      <c r="E34" s="32">
        <f t="shared" si="7"/>
        <v>14</v>
      </c>
      <c r="F34" s="32">
        <f t="shared" si="7"/>
        <v>128</v>
      </c>
      <c r="G34" s="32">
        <f t="shared" si="7"/>
        <v>1523</v>
      </c>
      <c r="H34" s="32">
        <f t="shared" si="7"/>
        <v>1230</v>
      </c>
      <c r="I34" s="32">
        <f t="shared" si="7"/>
        <v>5938</v>
      </c>
      <c r="J34" s="32">
        <f t="shared" si="7"/>
        <v>8691</v>
      </c>
      <c r="K34" s="32">
        <f t="shared" si="7"/>
        <v>10</v>
      </c>
      <c r="L34" s="32">
        <f t="shared" si="7"/>
        <v>12</v>
      </c>
      <c r="M34" s="32">
        <f t="shared" si="7"/>
        <v>174</v>
      </c>
      <c r="N34" s="32">
        <f t="shared" si="7"/>
        <v>196</v>
      </c>
      <c r="O34" s="32">
        <f t="shared" si="7"/>
        <v>6</v>
      </c>
      <c r="P34" s="32">
        <f t="shared" si="7"/>
        <v>10</v>
      </c>
      <c r="Q34" s="32">
        <f t="shared" si="7"/>
        <v>2</v>
      </c>
      <c r="R34" s="32">
        <f t="shared" si="7"/>
        <v>18</v>
      </c>
      <c r="S34" s="32">
        <f t="shared" si="7"/>
        <v>2231</v>
      </c>
      <c r="T34" s="32">
        <f t="shared" si="7"/>
        <v>1408</v>
      </c>
      <c r="U34" s="32">
        <f t="shared" si="7"/>
        <v>199</v>
      </c>
      <c r="V34" s="32">
        <f t="shared" si="7"/>
        <v>3838</v>
      </c>
      <c r="W34" s="32">
        <f t="shared" si="7"/>
        <v>979</v>
      </c>
      <c r="X34" s="32">
        <f t="shared" si="7"/>
        <v>961</v>
      </c>
      <c r="Y34" s="32">
        <f t="shared" si="7"/>
        <v>1063</v>
      </c>
      <c r="Z34" s="32">
        <f t="shared" si="7"/>
        <v>3003</v>
      </c>
    </row>
    <row r="35" spans="1:26" ht="15" customHeight="1">
      <c r="A35" s="235">
        <v>28</v>
      </c>
      <c r="B35" s="236" t="s">
        <v>38</v>
      </c>
      <c r="C35" s="25">
        <v>0</v>
      </c>
      <c r="D35" s="25">
        <v>0</v>
      </c>
      <c r="E35" s="25">
        <v>0</v>
      </c>
      <c r="F35" s="204">
        <f t="shared" si="0"/>
        <v>0</v>
      </c>
      <c r="G35" s="25">
        <v>0</v>
      </c>
      <c r="H35" s="25">
        <v>0</v>
      </c>
      <c r="I35" s="25">
        <v>0</v>
      </c>
      <c r="J35" s="204">
        <f t="shared" si="1"/>
        <v>0</v>
      </c>
      <c r="K35" s="25">
        <v>0</v>
      </c>
      <c r="L35" s="25">
        <v>0</v>
      </c>
      <c r="M35" s="25">
        <v>0</v>
      </c>
      <c r="N35" s="204">
        <f t="shared" si="2"/>
        <v>0</v>
      </c>
      <c r="O35" s="25">
        <v>0</v>
      </c>
      <c r="P35" s="25">
        <v>0</v>
      </c>
      <c r="Q35" s="25">
        <v>0</v>
      </c>
      <c r="R35" s="204">
        <f t="shared" si="3"/>
        <v>0</v>
      </c>
      <c r="S35" s="25">
        <v>0</v>
      </c>
      <c r="T35" s="25">
        <v>0</v>
      </c>
      <c r="U35" s="25">
        <v>0</v>
      </c>
      <c r="V35" s="204">
        <f t="shared" si="4"/>
        <v>0</v>
      </c>
      <c r="W35" s="25">
        <v>0</v>
      </c>
      <c r="X35" s="25">
        <v>0</v>
      </c>
      <c r="Y35" s="25">
        <v>0</v>
      </c>
      <c r="Z35" s="204">
        <f t="shared" si="5"/>
        <v>0</v>
      </c>
    </row>
    <row r="36" spans="1:26" ht="15" customHeight="1">
      <c r="A36" s="235">
        <v>29</v>
      </c>
      <c r="B36" s="236" t="s">
        <v>39</v>
      </c>
      <c r="C36" s="25">
        <v>0</v>
      </c>
      <c r="D36" s="25">
        <v>0</v>
      </c>
      <c r="E36" s="25">
        <v>0</v>
      </c>
      <c r="F36" s="204">
        <f t="shared" si="0"/>
        <v>0</v>
      </c>
      <c r="G36" s="25">
        <v>0</v>
      </c>
      <c r="H36" s="25">
        <v>0</v>
      </c>
      <c r="I36" s="25">
        <v>0</v>
      </c>
      <c r="J36" s="204">
        <f t="shared" si="1"/>
        <v>0</v>
      </c>
      <c r="K36" s="25">
        <v>0</v>
      </c>
      <c r="L36" s="25">
        <v>0</v>
      </c>
      <c r="M36" s="25">
        <v>0</v>
      </c>
      <c r="N36" s="204">
        <f t="shared" si="2"/>
        <v>0</v>
      </c>
      <c r="O36" s="25">
        <v>0</v>
      </c>
      <c r="P36" s="25">
        <v>0</v>
      </c>
      <c r="Q36" s="25">
        <v>0</v>
      </c>
      <c r="R36" s="204">
        <f t="shared" si="3"/>
        <v>0</v>
      </c>
      <c r="S36" s="25">
        <v>0</v>
      </c>
      <c r="T36" s="25">
        <v>0</v>
      </c>
      <c r="U36" s="25">
        <v>0</v>
      </c>
      <c r="V36" s="204">
        <f t="shared" si="4"/>
        <v>0</v>
      </c>
      <c r="W36" s="25">
        <v>0</v>
      </c>
      <c r="X36" s="25">
        <v>0</v>
      </c>
      <c r="Y36" s="25">
        <v>0</v>
      </c>
      <c r="Z36" s="204">
        <f t="shared" si="5"/>
        <v>0</v>
      </c>
    </row>
    <row r="37" spans="1:26" ht="15" customHeight="1">
      <c r="A37" s="235">
        <v>30</v>
      </c>
      <c r="B37" s="236" t="s">
        <v>40</v>
      </c>
      <c r="C37" s="25">
        <v>0</v>
      </c>
      <c r="D37" s="25">
        <v>0</v>
      </c>
      <c r="E37" s="25">
        <v>0</v>
      </c>
      <c r="F37" s="204">
        <f t="shared" si="0"/>
        <v>0</v>
      </c>
      <c r="G37" s="25">
        <v>0</v>
      </c>
      <c r="H37" s="25">
        <v>0</v>
      </c>
      <c r="I37" s="25">
        <v>0</v>
      </c>
      <c r="J37" s="204">
        <f t="shared" si="1"/>
        <v>0</v>
      </c>
      <c r="K37" s="25">
        <v>0</v>
      </c>
      <c r="L37" s="25">
        <v>0</v>
      </c>
      <c r="M37" s="25">
        <v>0</v>
      </c>
      <c r="N37" s="204">
        <f t="shared" si="2"/>
        <v>0</v>
      </c>
      <c r="O37" s="25">
        <v>0</v>
      </c>
      <c r="P37" s="25">
        <v>0</v>
      </c>
      <c r="Q37" s="25">
        <v>0</v>
      </c>
      <c r="R37" s="204">
        <f t="shared" si="3"/>
        <v>0</v>
      </c>
      <c r="S37" s="25">
        <v>0</v>
      </c>
      <c r="T37" s="25">
        <v>0</v>
      </c>
      <c r="U37" s="25">
        <v>0</v>
      </c>
      <c r="V37" s="204">
        <f t="shared" si="4"/>
        <v>0</v>
      </c>
      <c r="W37" s="25">
        <v>0</v>
      </c>
      <c r="X37" s="25">
        <v>0</v>
      </c>
      <c r="Y37" s="25">
        <v>0</v>
      </c>
      <c r="Z37" s="204">
        <f t="shared" si="5"/>
        <v>0</v>
      </c>
    </row>
    <row r="38" spans="1:26" ht="15" customHeight="1">
      <c r="A38" s="235">
        <v>31</v>
      </c>
      <c r="B38" s="236" t="s">
        <v>41</v>
      </c>
      <c r="C38" s="25">
        <v>0</v>
      </c>
      <c r="D38" s="25">
        <v>0</v>
      </c>
      <c r="E38" s="25">
        <v>0</v>
      </c>
      <c r="F38" s="204">
        <f t="shared" si="0"/>
        <v>0</v>
      </c>
      <c r="G38" s="25">
        <v>0</v>
      </c>
      <c r="H38" s="25">
        <v>0</v>
      </c>
      <c r="I38" s="25">
        <v>0</v>
      </c>
      <c r="J38" s="204">
        <f t="shared" si="1"/>
        <v>0</v>
      </c>
      <c r="K38" s="25">
        <v>0</v>
      </c>
      <c r="L38" s="25">
        <v>0</v>
      </c>
      <c r="M38" s="25">
        <v>0</v>
      </c>
      <c r="N38" s="204">
        <f t="shared" si="2"/>
        <v>0</v>
      </c>
      <c r="O38" s="25">
        <v>0</v>
      </c>
      <c r="P38" s="25">
        <v>0</v>
      </c>
      <c r="Q38" s="25">
        <v>0</v>
      </c>
      <c r="R38" s="204">
        <f t="shared" si="3"/>
        <v>0</v>
      </c>
      <c r="S38" s="25">
        <v>0</v>
      </c>
      <c r="T38" s="25">
        <v>0</v>
      </c>
      <c r="U38" s="25">
        <v>0</v>
      </c>
      <c r="V38" s="204">
        <f t="shared" si="4"/>
        <v>0</v>
      </c>
      <c r="W38" s="25">
        <v>0</v>
      </c>
      <c r="X38" s="25">
        <v>0</v>
      </c>
      <c r="Y38" s="25">
        <v>0</v>
      </c>
      <c r="Z38" s="204">
        <f t="shared" si="5"/>
        <v>0</v>
      </c>
    </row>
    <row r="39" spans="1:26" ht="15" customHeight="1">
      <c r="A39" s="235">
        <v>32</v>
      </c>
      <c r="B39" s="236" t="s">
        <v>42</v>
      </c>
      <c r="C39" s="25">
        <v>0</v>
      </c>
      <c r="D39" s="25">
        <v>0</v>
      </c>
      <c r="E39" s="25">
        <v>0</v>
      </c>
      <c r="F39" s="204">
        <f t="shared" si="0"/>
        <v>0</v>
      </c>
      <c r="G39" s="25">
        <v>32</v>
      </c>
      <c r="H39" s="25">
        <v>78</v>
      </c>
      <c r="I39" s="25">
        <v>0</v>
      </c>
      <c r="J39" s="204">
        <f t="shared" si="1"/>
        <v>110</v>
      </c>
      <c r="K39" s="25">
        <v>0</v>
      </c>
      <c r="L39" s="25">
        <v>0</v>
      </c>
      <c r="M39" s="25">
        <v>0</v>
      </c>
      <c r="N39" s="204">
        <f t="shared" si="2"/>
        <v>0</v>
      </c>
      <c r="O39" s="25">
        <v>0</v>
      </c>
      <c r="P39" s="25">
        <v>0</v>
      </c>
      <c r="Q39" s="25">
        <v>0</v>
      </c>
      <c r="R39" s="204">
        <f t="shared" si="3"/>
        <v>0</v>
      </c>
      <c r="S39" s="25">
        <v>607</v>
      </c>
      <c r="T39" s="25">
        <v>1019</v>
      </c>
      <c r="U39" s="25">
        <v>65</v>
      </c>
      <c r="V39" s="204">
        <f t="shared" si="4"/>
        <v>1691</v>
      </c>
      <c r="W39" s="25">
        <v>12</v>
      </c>
      <c r="X39" s="25">
        <v>8</v>
      </c>
      <c r="Y39" s="25">
        <v>0</v>
      </c>
      <c r="Z39" s="204">
        <f t="shared" si="5"/>
        <v>20</v>
      </c>
    </row>
    <row r="40" spans="1:26" ht="15" customHeight="1">
      <c r="A40" s="235">
        <v>33</v>
      </c>
      <c r="B40" s="236" t="s">
        <v>43</v>
      </c>
      <c r="C40" s="25">
        <v>0</v>
      </c>
      <c r="D40" s="25">
        <v>0</v>
      </c>
      <c r="E40" s="25">
        <v>0</v>
      </c>
      <c r="F40" s="204">
        <f t="shared" si="0"/>
        <v>0</v>
      </c>
      <c r="G40" s="25">
        <v>0</v>
      </c>
      <c r="H40" s="25">
        <v>0</v>
      </c>
      <c r="I40" s="25">
        <v>0</v>
      </c>
      <c r="J40" s="204">
        <f t="shared" si="1"/>
        <v>0</v>
      </c>
      <c r="K40" s="25">
        <v>0</v>
      </c>
      <c r="L40" s="25">
        <v>0</v>
      </c>
      <c r="M40" s="25">
        <v>0</v>
      </c>
      <c r="N40" s="204">
        <f t="shared" si="2"/>
        <v>0</v>
      </c>
      <c r="O40" s="25">
        <v>0</v>
      </c>
      <c r="P40" s="25">
        <v>0</v>
      </c>
      <c r="Q40" s="25">
        <v>0</v>
      </c>
      <c r="R40" s="204">
        <f t="shared" si="3"/>
        <v>0</v>
      </c>
      <c r="S40" s="25">
        <v>0</v>
      </c>
      <c r="T40" s="25">
        <v>0</v>
      </c>
      <c r="U40" s="25">
        <v>0</v>
      </c>
      <c r="V40" s="204">
        <f t="shared" si="4"/>
        <v>0</v>
      </c>
      <c r="W40" s="25">
        <v>0</v>
      </c>
      <c r="X40" s="25">
        <v>0</v>
      </c>
      <c r="Y40" s="25">
        <v>0</v>
      </c>
      <c r="Z40" s="204">
        <f t="shared" si="5"/>
        <v>0</v>
      </c>
    </row>
    <row r="41" spans="1:26" ht="15" customHeight="1">
      <c r="A41" s="235">
        <v>34</v>
      </c>
      <c r="B41" s="236" t="s">
        <v>44</v>
      </c>
      <c r="C41" s="25">
        <v>0</v>
      </c>
      <c r="D41" s="25">
        <v>0</v>
      </c>
      <c r="E41" s="25">
        <v>0</v>
      </c>
      <c r="F41" s="204">
        <f t="shared" si="0"/>
        <v>0</v>
      </c>
      <c r="G41" s="25">
        <v>1</v>
      </c>
      <c r="H41" s="25">
        <v>0</v>
      </c>
      <c r="I41" s="25">
        <v>0</v>
      </c>
      <c r="J41" s="204">
        <f t="shared" si="1"/>
        <v>1</v>
      </c>
      <c r="K41" s="25">
        <v>0</v>
      </c>
      <c r="L41" s="25">
        <v>0</v>
      </c>
      <c r="M41" s="25">
        <v>0</v>
      </c>
      <c r="N41" s="204">
        <f t="shared" si="2"/>
        <v>0</v>
      </c>
      <c r="O41" s="25">
        <v>0</v>
      </c>
      <c r="P41" s="25">
        <v>0</v>
      </c>
      <c r="Q41" s="25">
        <v>0</v>
      </c>
      <c r="R41" s="204">
        <f t="shared" si="3"/>
        <v>0</v>
      </c>
      <c r="S41" s="25">
        <v>0</v>
      </c>
      <c r="T41" s="25">
        <v>0</v>
      </c>
      <c r="U41" s="25">
        <v>0</v>
      </c>
      <c r="V41" s="204">
        <f t="shared" si="4"/>
        <v>0</v>
      </c>
      <c r="W41" s="25">
        <v>0</v>
      </c>
      <c r="X41" s="25">
        <v>0</v>
      </c>
      <c r="Y41" s="25">
        <v>0</v>
      </c>
      <c r="Z41" s="204">
        <f t="shared" si="5"/>
        <v>0</v>
      </c>
    </row>
    <row r="42" spans="1:26" ht="15" customHeight="1">
      <c r="A42" s="235">
        <v>35</v>
      </c>
      <c r="B42" s="236" t="s">
        <v>45</v>
      </c>
      <c r="C42" s="25">
        <v>0</v>
      </c>
      <c r="D42" s="25">
        <v>0</v>
      </c>
      <c r="E42" s="25">
        <v>0</v>
      </c>
      <c r="F42" s="204">
        <f t="shared" si="0"/>
        <v>0</v>
      </c>
      <c r="G42" s="25">
        <v>0</v>
      </c>
      <c r="H42" s="25">
        <v>0</v>
      </c>
      <c r="I42" s="25">
        <v>0</v>
      </c>
      <c r="J42" s="204">
        <f t="shared" si="1"/>
        <v>0</v>
      </c>
      <c r="K42" s="25">
        <v>0</v>
      </c>
      <c r="L42" s="25">
        <v>0</v>
      </c>
      <c r="M42" s="25">
        <v>0</v>
      </c>
      <c r="N42" s="204">
        <f t="shared" si="2"/>
        <v>0</v>
      </c>
      <c r="O42" s="25">
        <v>0</v>
      </c>
      <c r="P42" s="25">
        <v>0</v>
      </c>
      <c r="Q42" s="25">
        <v>0</v>
      </c>
      <c r="R42" s="204">
        <f t="shared" si="3"/>
        <v>0</v>
      </c>
      <c r="S42" s="25">
        <v>70</v>
      </c>
      <c r="T42" s="25">
        <v>0</v>
      </c>
      <c r="U42" s="25">
        <v>0</v>
      </c>
      <c r="V42" s="204">
        <f t="shared" si="4"/>
        <v>70</v>
      </c>
      <c r="W42" s="25">
        <v>0</v>
      </c>
      <c r="X42" s="25">
        <v>0</v>
      </c>
      <c r="Y42" s="25">
        <v>0</v>
      </c>
      <c r="Z42" s="204">
        <f t="shared" si="5"/>
        <v>0</v>
      </c>
    </row>
    <row r="43" spans="1:26" ht="15" customHeight="1">
      <c r="A43" s="235">
        <v>36</v>
      </c>
      <c r="B43" s="236" t="s">
        <v>46</v>
      </c>
      <c r="C43" s="25">
        <v>0</v>
      </c>
      <c r="D43" s="25">
        <v>0</v>
      </c>
      <c r="E43" s="25">
        <v>0</v>
      </c>
      <c r="F43" s="204">
        <f t="shared" si="0"/>
        <v>0</v>
      </c>
      <c r="G43" s="25">
        <v>0</v>
      </c>
      <c r="H43" s="25">
        <v>0</v>
      </c>
      <c r="I43" s="25">
        <v>0</v>
      </c>
      <c r="J43" s="204">
        <f t="shared" si="1"/>
        <v>0</v>
      </c>
      <c r="K43" s="25">
        <v>0</v>
      </c>
      <c r="L43" s="25">
        <v>0</v>
      </c>
      <c r="M43" s="25">
        <v>0</v>
      </c>
      <c r="N43" s="204">
        <f t="shared" si="2"/>
        <v>0</v>
      </c>
      <c r="O43" s="25">
        <v>0</v>
      </c>
      <c r="P43" s="25">
        <v>0</v>
      </c>
      <c r="Q43" s="25">
        <v>0</v>
      </c>
      <c r="R43" s="204">
        <f t="shared" si="3"/>
        <v>0</v>
      </c>
      <c r="S43" s="25">
        <v>0</v>
      </c>
      <c r="T43" s="25">
        <v>0</v>
      </c>
      <c r="U43" s="25">
        <v>0</v>
      </c>
      <c r="V43" s="204">
        <f t="shared" si="4"/>
        <v>0</v>
      </c>
      <c r="W43" s="25">
        <v>0</v>
      </c>
      <c r="X43" s="25">
        <v>0</v>
      </c>
      <c r="Y43" s="25">
        <v>0</v>
      </c>
      <c r="Z43" s="204">
        <f t="shared" si="5"/>
        <v>0</v>
      </c>
    </row>
    <row r="44" spans="1:26" ht="15" customHeight="1">
      <c r="A44" s="235">
        <v>37</v>
      </c>
      <c r="B44" s="236" t="s">
        <v>47</v>
      </c>
      <c r="C44" s="25">
        <v>0</v>
      </c>
      <c r="D44" s="25">
        <v>0</v>
      </c>
      <c r="E44" s="25">
        <v>0</v>
      </c>
      <c r="F44" s="204">
        <f t="shared" si="0"/>
        <v>0</v>
      </c>
      <c r="G44" s="25">
        <v>0</v>
      </c>
      <c r="H44" s="25">
        <v>0</v>
      </c>
      <c r="I44" s="25">
        <v>9</v>
      </c>
      <c r="J44" s="204">
        <f t="shared" si="1"/>
        <v>9</v>
      </c>
      <c r="K44" s="25">
        <v>0</v>
      </c>
      <c r="L44" s="25">
        <v>0</v>
      </c>
      <c r="M44" s="25">
        <v>0</v>
      </c>
      <c r="N44" s="204">
        <f t="shared" si="2"/>
        <v>0</v>
      </c>
      <c r="O44" s="25">
        <v>0</v>
      </c>
      <c r="P44" s="25">
        <v>0</v>
      </c>
      <c r="Q44" s="25">
        <v>0</v>
      </c>
      <c r="R44" s="204">
        <f t="shared" si="3"/>
        <v>0</v>
      </c>
      <c r="S44" s="25">
        <v>0</v>
      </c>
      <c r="T44" s="25">
        <v>0</v>
      </c>
      <c r="U44" s="25">
        <v>0</v>
      </c>
      <c r="V44" s="204">
        <f t="shared" si="4"/>
        <v>0</v>
      </c>
      <c r="W44" s="25">
        <v>0</v>
      </c>
      <c r="X44" s="25">
        <v>0</v>
      </c>
      <c r="Y44" s="25">
        <v>0</v>
      </c>
      <c r="Z44" s="204">
        <f t="shared" si="5"/>
        <v>0</v>
      </c>
    </row>
    <row r="45" spans="1:26" ht="15" customHeight="1">
      <c r="A45" s="235">
        <v>38</v>
      </c>
      <c r="B45" s="236" t="s">
        <v>48</v>
      </c>
      <c r="C45" s="25">
        <v>0</v>
      </c>
      <c r="D45" s="25">
        <v>0</v>
      </c>
      <c r="E45" s="25">
        <v>0</v>
      </c>
      <c r="F45" s="204">
        <f t="shared" si="0"/>
        <v>0</v>
      </c>
      <c r="G45" s="25">
        <v>0</v>
      </c>
      <c r="H45" s="25">
        <v>0</v>
      </c>
      <c r="I45" s="25">
        <v>0</v>
      </c>
      <c r="J45" s="204">
        <f t="shared" si="1"/>
        <v>0</v>
      </c>
      <c r="K45" s="25">
        <v>0</v>
      </c>
      <c r="L45" s="25">
        <v>0</v>
      </c>
      <c r="M45" s="25">
        <v>0</v>
      </c>
      <c r="N45" s="204">
        <f t="shared" si="2"/>
        <v>0</v>
      </c>
      <c r="O45" s="25">
        <v>0</v>
      </c>
      <c r="P45" s="25">
        <v>0</v>
      </c>
      <c r="Q45" s="25">
        <v>0</v>
      </c>
      <c r="R45" s="204">
        <f t="shared" si="3"/>
        <v>0</v>
      </c>
      <c r="S45" s="25">
        <v>0</v>
      </c>
      <c r="T45" s="25">
        <v>0</v>
      </c>
      <c r="U45" s="25">
        <v>0</v>
      </c>
      <c r="V45" s="204">
        <f t="shared" si="4"/>
        <v>0</v>
      </c>
      <c r="W45" s="25">
        <v>0</v>
      </c>
      <c r="X45" s="25">
        <v>0</v>
      </c>
      <c r="Y45" s="25">
        <v>0</v>
      </c>
      <c r="Z45" s="204">
        <f t="shared" si="5"/>
        <v>0</v>
      </c>
    </row>
    <row r="46" spans="1:26" ht="15" customHeight="1">
      <c r="A46" s="235">
        <v>39</v>
      </c>
      <c r="B46" s="236" t="s">
        <v>49</v>
      </c>
      <c r="C46" s="25">
        <v>0</v>
      </c>
      <c r="D46" s="25">
        <v>0</v>
      </c>
      <c r="E46" s="25">
        <v>0</v>
      </c>
      <c r="F46" s="204">
        <f t="shared" si="0"/>
        <v>0</v>
      </c>
      <c r="G46" s="25">
        <v>0</v>
      </c>
      <c r="H46" s="25">
        <v>10.6</v>
      </c>
      <c r="I46" s="25">
        <v>4</v>
      </c>
      <c r="J46" s="204">
        <f t="shared" si="1"/>
        <v>14.6</v>
      </c>
      <c r="K46" s="25">
        <v>0</v>
      </c>
      <c r="L46" s="25">
        <v>0</v>
      </c>
      <c r="M46" s="25">
        <v>0</v>
      </c>
      <c r="N46" s="204">
        <f t="shared" si="2"/>
        <v>0</v>
      </c>
      <c r="O46" s="25">
        <v>0</v>
      </c>
      <c r="P46" s="25">
        <v>0</v>
      </c>
      <c r="Q46" s="25">
        <v>1</v>
      </c>
      <c r="R46" s="204">
        <f t="shared" si="3"/>
        <v>1</v>
      </c>
      <c r="S46" s="25">
        <v>0</v>
      </c>
      <c r="T46" s="25">
        <v>93.08</v>
      </c>
      <c r="U46" s="25">
        <v>7</v>
      </c>
      <c r="V46" s="204">
        <f t="shared" si="4"/>
        <v>100.08</v>
      </c>
      <c r="W46" s="25">
        <v>0</v>
      </c>
      <c r="X46" s="25">
        <v>0</v>
      </c>
      <c r="Y46" s="25">
        <v>0</v>
      </c>
      <c r="Z46" s="204">
        <f t="shared" si="5"/>
        <v>0</v>
      </c>
    </row>
    <row r="47" spans="1:26" ht="15" customHeight="1">
      <c r="A47" s="235">
        <v>40</v>
      </c>
      <c r="B47" s="236" t="s">
        <v>50</v>
      </c>
      <c r="C47" s="25">
        <v>0</v>
      </c>
      <c r="D47" s="25">
        <v>0</v>
      </c>
      <c r="E47" s="25">
        <v>0</v>
      </c>
      <c r="F47" s="204">
        <f t="shared" si="0"/>
        <v>0</v>
      </c>
      <c r="G47" s="25">
        <v>0</v>
      </c>
      <c r="H47" s="25">
        <v>0</v>
      </c>
      <c r="I47" s="25">
        <v>0</v>
      </c>
      <c r="J47" s="204">
        <f t="shared" si="1"/>
        <v>0</v>
      </c>
      <c r="K47" s="25">
        <v>0</v>
      </c>
      <c r="L47" s="25">
        <v>0</v>
      </c>
      <c r="M47" s="25">
        <v>0</v>
      </c>
      <c r="N47" s="204">
        <f t="shared" si="2"/>
        <v>0</v>
      </c>
      <c r="O47" s="25">
        <v>0</v>
      </c>
      <c r="P47" s="25">
        <v>0</v>
      </c>
      <c r="Q47" s="25">
        <v>0</v>
      </c>
      <c r="R47" s="204">
        <f t="shared" si="3"/>
        <v>0</v>
      </c>
      <c r="S47" s="25">
        <v>0</v>
      </c>
      <c r="T47" s="25">
        <v>0</v>
      </c>
      <c r="U47" s="25">
        <v>0</v>
      </c>
      <c r="V47" s="204">
        <f t="shared" si="4"/>
        <v>0</v>
      </c>
      <c r="W47" s="25">
        <v>0</v>
      </c>
      <c r="X47" s="25">
        <v>0</v>
      </c>
      <c r="Y47" s="25">
        <v>0</v>
      </c>
      <c r="Z47" s="204">
        <f t="shared" si="5"/>
        <v>0</v>
      </c>
    </row>
    <row r="48" spans="1:26" ht="15" customHeight="1">
      <c r="A48" s="235">
        <v>41</v>
      </c>
      <c r="B48" s="236" t="s">
        <v>51</v>
      </c>
      <c r="C48" s="25">
        <v>0</v>
      </c>
      <c r="D48" s="25">
        <v>0</v>
      </c>
      <c r="E48" s="25">
        <v>0</v>
      </c>
      <c r="F48" s="204">
        <f t="shared" si="0"/>
        <v>0</v>
      </c>
      <c r="G48" s="25">
        <v>0</v>
      </c>
      <c r="H48" s="25">
        <v>0</v>
      </c>
      <c r="I48" s="25">
        <v>0</v>
      </c>
      <c r="J48" s="204">
        <f t="shared" si="1"/>
        <v>0</v>
      </c>
      <c r="K48" s="25">
        <v>0</v>
      </c>
      <c r="L48" s="25">
        <v>0</v>
      </c>
      <c r="M48" s="25">
        <v>0</v>
      </c>
      <c r="N48" s="204">
        <f t="shared" si="2"/>
        <v>0</v>
      </c>
      <c r="O48" s="25">
        <v>0</v>
      </c>
      <c r="P48" s="25">
        <v>0</v>
      </c>
      <c r="Q48" s="25">
        <v>0</v>
      </c>
      <c r="R48" s="204">
        <f t="shared" si="3"/>
        <v>0</v>
      </c>
      <c r="S48" s="25">
        <v>0</v>
      </c>
      <c r="T48" s="25">
        <v>0</v>
      </c>
      <c r="U48" s="25">
        <v>0</v>
      </c>
      <c r="V48" s="204">
        <f t="shared" si="4"/>
        <v>0</v>
      </c>
      <c r="W48" s="25">
        <v>0</v>
      </c>
      <c r="X48" s="25">
        <v>0</v>
      </c>
      <c r="Y48" s="25">
        <v>0</v>
      </c>
      <c r="Z48" s="204">
        <f t="shared" si="5"/>
        <v>0</v>
      </c>
    </row>
    <row r="49" spans="1:26" ht="15" customHeight="1">
      <c r="A49" s="235">
        <v>42</v>
      </c>
      <c r="B49" s="236" t="s">
        <v>52</v>
      </c>
      <c r="C49" s="25">
        <v>0</v>
      </c>
      <c r="D49" s="25">
        <v>0</v>
      </c>
      <c r="E49" s="25">
        <v>0</v>
      </c>
      <c r="F49" s="204">
        <f t="shared" si="0"/>
        <v>0</v>
      </c>
      <c r="G49" s="25">
        <v>0</v>
      </c>
      <c r="H49" s="25">
        <v>0</v>
      </c>
      <c r="I49" s="25">
        <v>0</v>
      </c>
      <c r="J49" s="204">
        <f t="shared" si="1"/>
        <v>0</v>
      </c>
      <c r="K49" s="25">
        <v>0</v>
      </c>
      <c r="L49" s="25">
        <v>0</v>
      </c>
      <c r="M49" s="25">
        <v>0</v>
      </c>
      <c r="N49" s="204">
        <f t="shared" si="2"/>
        <v>0</v>
      </c>
      <c r="O49" s="25">
        <v>0</v>
      </c>
      <c r="P49" s="25">
        <v>0</v>
      </c>
      <c r="Q49" s="25">
        <v>0</v>
      </c>
      <c r="R49" s="204">
        <f t="shared" si="3"/>
        <v>0</v>
      </c>
      <c r="S49" s="25">
        <v>0</v>
      </c>
      <c r="T49" s="25">
        <v>0</v>
      </c>
      <c r="U49" s="25">
        <v>0</v>
      </c>
      <c r="V49" s="204">
        <f t="shared" si="4"/>
        <v>0</v>
      </c>
      <c r="W49" s="25">
        <v>0</v>
      </c>
      <c r="X49" s="25">
        <v>0</v>
      </c>
      <c r="Y49" s="25">
        <v>0</v>
      </c>
      <c r="Z49" s="204">
        <f t="shared" si="5"/>
        <v>0</v>
      </c>
    </row>
    <row r="50" spans="1:26" ht="15" customHeight="1">
      <c r="A50" s="235">
        <v>43</v>
      </c>
      <c r="B50" s="236" t="s">
        <v>53</v>
      </c>
      <c r="C50" s="25">
        <v>0</v>
      </c>
      <c r="D50" s="25">
        <v>0</v>
      </c>
      <c r="E50" s="25">
        <v>0</v>
      </c>
      <c r="F50" s="204">
        <f t="shared" si="0"/>
        <v>0</v>
      </c>
      <c r="G50" s="25">
        <v>0</v>
      </c>
      <c r="H50" s="25">
        <v>0</v>
      </c>
      <c r="I50" s="25">
        <v>0</v>
      </c>
      <c r="J50" s="204">
        <f t="shared" si="1"/>
        <v>0</v>
      </c>
      <c r="K50" s="25">
        <v>0</v>
      </c>
      <c r="L50" s="25">
        <v>0</v>
      </c>
      <c r="M50" s="25">
        <v>0</v>
      </c>
      <c r="N50" s="204">
        <f t="shared" si="2"/>
        <v>0</v>
      </c>
      <c r="O50" s="25">
        <v>0</v>
      </c>
      <c r="P50" s="25">
        <v>0</v>
      </c>
      <c r="Q50" s="25">
        <v>0</v>
      </c>
      <c r="R50" s="204">
        <f t="shared" si="3"/>
        <v>0</v>
      </c>
      <c r="S50" s="25">
        <v>15</v>
      </c>
      <c r="T50" s="25">
        <v>0</v>
      </c>
      <c r="U50" s="25">
        <v>0</v>
      </c>
      <c r="V50" s="204">
        <f t="shared" si="4"/>
        <v>15</v>
      </c>
      <c r="W50" s="25">
        <v>0</v>
      </c>
      <c r="X50" s="25">
        <v>0</v>
      </c>
      <c r="Y50" s="25">
        <v>0</v>
      </c>
      <c r="Z50" s="204">
        <f t="shared" si="5"/>
        <v>0</v>
      </c>
    </row>
    <row r="51" spans="1:26" ht="15" customHeight="1">
      <c r="A51" s="235">
        <v>44</v>
      </c>
      <c r="B51" s="236" t="s">
        <v>54</v>
      </c>
      <c r="C51" s="25">
        <v>0</v>
      </c>
      <c r="D51" s="25">
        <v>0</v>
      </c>
      <c r="E51" s="25">
        <v>0</v>
      </c>
      <c r="F51" s="204">
        <f t="shared" si="0"/>
        <v>0</v>
      </c>
      <c r="G51" s="25">
        <v>0</v>
      </c>
      <c r="H51" s="25">
        <v>0</v>
      </c>
      <c r="I51" s="25">
        <v>0</v>
      </c>
      <c r="J51" s="204">
        <f t="shared" si="1"/>
        <v>0</v>
      </c>
      <c r="K51" s="25">
        <v>0</v>
      </c>
      <c r="L51" s="25">
        <v>0</v>
      </c>
      <c r="M51" s="25">
        <v>0</v>
      </c>
      <c r="N51" s="204">
        <f t="shared" si="2"/>
        <v>0</v>
      </c>
      <c r="O51" s="25">
        <v>0</v>
      </c>
      <c r="P51" s="25">
        <v>0</v>
      </c>
      <c r="Q51" s="25">
        <v>0</v>
      </c>
      <c r="R51" s="204">
        <f t="shared" si="3"/>
        <v>0</v>
      </c>
      <c r="S51" s="25">
        <v>0</v>
      </c>
      <c r="T51" s="25">
        <v>0</v>
      </c>
      <c r="U51" s="25">
        <v>0</v>
      </c>
      <c r="V51" s="204">
        <f t="shared" si="4"/>
        <v>0</v>
      </c>
      <c r="W51" s="25">
        <v>0</v>
      </c>
      <c r="X51" s="25">
        <v>0</v>
      </c>
      <c r="Y51" s="25">
        <v>0</v>
      </c>
      <c r="Z51" s="204">
        <f t="shared" si="5"/>
        <v>0</v>
      </c>
    </row>
    <row r="52" spans="1:26" ht="15" customHeight="1">
      <c r="A52" s="235">
        <v>45</v>
      </c>
      <c r="B52" s="236" t="s">
        <v>55</v>
      </c>
      <c r="C52" s="25">
        <v>0</v>
      </c>
      <c r="D52" s="25">
        <v>0</v>
      </c>
      <c r="E52" s="25">
        <v>0</v>
      </c>
      <c r="F52" s="204">
        <f t="shared" si="0"/>
        <v>0</v>
      </c>
      <c r="G52" s="25">
        <v>0</v>
      </c>
      <c r="H52" s="25">
        <v>0</v>
      </c>
      <c r="I52" s="25">
        <v>0</v>
      </c>
      <c r="J52" s="204">
        <f t="shared" si="1"/>
        <v>0</v>
      </c>
      <c r="K52" s="25">
        <v>0</v>
      </c>
      <c r="L52" s="25">
        <v>0</v>
      </c>
      <c r="M52" s="25">
        <v>0</v>
      </c>
      <c r="N52" s="204">
        <f t="shared" si="2"/>
        <v>0</v>
      </c>
      <c r="O52" s="25">
        <v>0</v>
      </c>
      <c r="P52" s="25">
        <v>0</v>
      </c>
      <c r="Q52" s="25">
        <v>0</v>
      </c>
      <c r="R52" s="204">
        <f t="shared" si="3"/>
        <v>0</v>
      </c>
      <c r="S52" s="25">
        <v>0</v>
      </c>
      <c r="T52" s="25">
        <v>0</v>
      </c>
      <c r="U52" s="25">
        <v>0</v>
      </c>
      <c r="V52" s="204">
        <f t="shared" si="4"/>
        <v>0</v>
      </c>
      <c r="W52" s="25">
        <v>0</v>
      </c>
      <c r="X52" s="25">
        <v>0</v>
      </c>
      <c r="Y52" s="25">
        <v>0</v>
      </c>
      <c r="Z52" s="204">
        <f t="shared" si="5"/>
        <v>0</v>
      </c>
    </row>
    <row r="53" spans="1:26" ht="15" customHeight="1">
      <c r="A53" s="235">
        <v>46</v>
      </c>
      <c r="B53" s="236" t="s">
        <v>315</v>
      </c>
      <c r="C53" s="25">
        <v>0</v>
      </c>
      <c r="D53" s="25">
        <v>0</v>
      </c>
      <c r="E53" s="25">
        <v>0</v>
      </c>
      <c r="F53" s="204">
        <f t="shared" si="0"/>
        <v>0</v>
      </c>
      <c r="G53" s="25">
        <v>0</v>
      </c>
      <c r="H53" s="25">
        <v>0</v>
      </c>
      <c r="I53" s="25">
        <v>0</v>
      </c>
      <c r="J53" s="204">
        <f t="shared" si="1"/>
        <v>0</v>
      </c>
      <c r="K53" s="25">
        <v>0</v>
      </c>
      <c r="L53" s="25">
        <v>0</v>
      </c>
      <c r="M53" s="25">
        <v>0</v>
      </c>
      <c r="N53" s="204">
        <f t="shared" si="2"/>
        <v>0</v>
      </c>
      <c r="O53" s="25">
        <v>0</v>
      </c>
      <c r="P53" s="25">
        <v>0</v>
      </c>
      <c r="Q53" s="25">
        <v>0</v>
      </c>
      <c r="R53" s="204">
        <f t="shared" si="3"/>
        <v>0</v>
      </c>
      <c r="S53" s="25">
        <v>0</v>
      </c>
      <c r="T53" s="25">
        <v>0</v>
      </c>
      <c r="U53" s="25">
        <v>0</v>
      </c>
      <c r="V53" s="204">
        <f t="shared" si="4"/>
        <v>0</v>
      </c>
      <c r="W53" s="25">
        <v>0</v>
      </c>
      <c r="X53" s="25">
        <v>0</v>
      </c>
      <c r="Y53" s="25">
        <v>0</v>
      </c>
      <c r="Z53" s="204">
        <f t="shared" si="5"/>
        <v>0</v>
      </c>
    </row>
    <row r="54" spans="1:26" s="303" customFormat="1" ht="15" customHeight="1">
      <c r="A54" s="301"/>
      <c r="B54" s="301" t="s">
        <v>31</v>
      </c>
      <c r="C54" s="32">
        <f>SUM(C35:C53)</f>
        <v>0</v>
      </c>
      <c r="D54" s="32">
        <f aca="true" t="shared" si="8" ref="D54:Z54">SUM(D35:D53)</f>
        <v>0</v>
      </c>
      <c r="E54" s="32">
        <f t="shared" si="8"/>
        <v>0</v>
      </c>
      <c r="F54" s="32">
        <f t="shared" si="8"/>
        <v>0</v>
      </c>
      <c r="G54" s="32">
        <f t="shared" si="8"/>
        <v>33</v>
      </c>
      <c r="H54" s="32">
        <f t="shared" si="8"/>
        <v>88.6</v>
      </c>
      <c r="I54" s="32">
        <f t="shared" si="8"/>
        <v>13</v>
      </c>
      <c r="J54" s="32">
        <f t="shared" si="8"/>
        <v>134.6</v>
      </c>
      <c r="K54" s="32">
        <f t="shared" si="8"/>
        <v>0</v>
      </c>
      <c r="L54" s="32">
        <f t="shared" si="8"/>
        <v>0</v>
      </c>
      <c r="M54" s="32">
        <f t="shared" si="8"/>
        <v>0</v>
      </c>
      <c r="N54" s="32">
        <f t="shared" si="8"/>
        <v>0</v>
      </c>
      <c r="O54" s="32">
        <f t="shared" si="8"/>
        <v>0</v>
      </c>
      <c r="P54" s="32">
        <f t="shared" si="8"/>
        <v>0</v>
      </c>
      <c r="Q54" s="32">
        <f t="shared" si="8"/>
        <v>1</v>
      </c>
      <c r="R54" s="32">
        <f t="shared" si="8"/>
        <v>1</v>
      </c>
      <c r="S54" s="32">
        <f t="shared" si="8"/>
        <v>692</v>
      </c>
      <c r="T54" s="32">
        <f t="shared" si="8"/>
        <v>1112.08</v>
      </c>
      <c r="U54" s="32">
        <f t="shared" si="8"/>
        <v>72</v>
      </c>
      <c r="V54" s="32">
        <f t="shared" si="8"/>
        <v>1876.08</v>
      </c>
      <c r="W54" s="32">
        <f t="shared" si="8"/>
        <v>12</v>
      </c>
      <c r="X54" s="32">
        <f t="shared" si="8"/>
        <v>8</v>
      </c>
      <c r="Y54" s="32">
        <f t="shared" si="8"/>
        <v>0</v>
      </c>
      <c r="Z54" s="32">
        <f t="shared" si="8"/>
        <v>20</v>
      </c>
    </row>
    <row r="55" spans="1:26" ht="15" customHeight="1">
      <c r="A55" s="235">
        <v>47</v>
      </c>
      <c r="B55" s="236" t="s">
        <v>56</v>
      </c>
      <c r="C55" s="25">
        <v>60</v>
      </c>
      <c r="D55" s="25">
        <v>25</v>
      </c>
      <c r="E55" s="25">
        <v>0</v>
      </c>
      <c r="F55" s="204">
        <f t="shared" si="0"/>
        <v>85</v>
      </c>
      <c r="G55" s="25">
        <v>16</v>
      </c>
      <c r="H55" s="25">
        <v>7</v>
      </c>
      <c r="I55" s="25">
        <v>0</v>
      </c>
      <c r="J55" s="204">
        <f t="shared" si="1"/>
        <v>23</v>
      </c>
      <c r="K55" s="25">
        <v>0</v>
      </c>
      <c r="L55" s="25">
        <v>28</v>
      </c>
      <c r="M55" s="25">
        <v>0</v>
      </c>
      <c r="N55" s="204">
        <f t="shared" si="2"/>
        <v>28</v>
      </c>
      <c r="O55" s="25">
        <v>61</v>
      </c>
      <c r="P55" s="25">
        <v>128</v>
      </c>
      <c r="Q55" s="25">
        <v>8</v>
      </c>
      <c r="R55" s="204">
        <f t="shared" si="3"/>
        <v>197</v>
      </c>
      <c r="S55" s="25">
        <v>93</v>
      </c>
      <c r="T55" s="25">
        <v>2327</v>
      </c>
      <c r="U55" s="25">
        <v>0</v>
      </c>
      <c r="V55" s="204">
        <f t="shared" si="4"/>
        <v>2420</v>
      </c>
      <c r="W55" s="25">
        <v>0</v>
      </c>
      <c r="X55" s="25">
        <v>100</v>
      </c>
      <c r="Y55" s="25">
        <v>0</v>
      </c>
      <c r="Z55" s="204">
        <f t="shared" si="5"/>
        <v>100</v>
      </c>
    </row>
    <row r="56" spans="1:26" ht="15" customHeight="1">
      <c r="A56" s="235">
        <v>48</v>
      </c>
      <c r="B56" s="236" t="s">
        <v>57</v>
      </c>
      <c r="C56" s="25">
        <v>23</v>
      </c>
      <c r="D56" s="25">
        <v>35</v>
      </c>
      <c r="E56" s="25">
        <v>0</v>
      </c>
      <c r="F56" s="204">
        <f t="shared" si="0"/>
        <v>58</v>
      </c>
      <c r="G56" s="25">
        <v>23</v>
      </c>
      <c r="H56" s="25">
        <v>35</v>
      </c>
      <c r="I56" s="25">
        <v>0</v>
      </c>
      <c r="J56" s="204">
        <f t="shared" si="1"/>
        <v>58</v>
      </c>
      <c r="K56" s="25">
        <v>0</v>
      </c>
      <c r="L56" s="25">
        <v>0</v>
      </c>
      <c r="M56" s="25">
        <v>0</v>
      </c>
      <c r="N56" s="204">
        <f t="shared" si="2"/>
        <v>0</v>
      </c>
      <c r="O56" s="25">
        <v>1582</v>
      </c>
      <c r="P56" s="25">
        <v>127</v>
      </c>
      <c r="Q56" s="25">
        <v>5</v>
      </c>
      <c r="R56" s="204">
        <f t="shared" si="3"/>
        <v>1714</v>
      </c>
      <c r="S56" s="25">
        <v>522</v>
      </c>
      <c r="T56" s="25">
        <v>109</v>
      </c>
      <c r="U56" s="25">
        <v>1</v>
      </c>
      <c r="V56" s="204">
        <f t="shared" si="4"/>
        <v>632</v>
      </c>
      <c r="W56" s="25">
        <v>126</v>
      </c>
      <c r="X56" s="25">
        <v>35</v>
      </c>
      <c r="Y56" s="25">
        <v>0</v>
      </c>
      <c r="Z56" s="204">
        <f t="shared" si="5"/>
        <v>161</v>
      </c>
    </row>
    <row r="57" spans="1:26" ht="15" customHeight="1">
      <c r="A57" s="235">
        <v>49</v>
      </c>
      <c r="B57" s="236" t="s">
        <v>58</v>
      </c>
      <c r="C57" s="25">
        <v>154</v>
      </c>
      <c r="D57" s="25">
        <v>45</v>
      </c>
      <c r="E57" s="25">
        <v>0</v>
      </c>
      <c r="F57" s="204">
        <f t="shared" si="0"/>
        <v>199</v>
      </c>
      <c r="G57" s="25">
        <v>0</v>
      </c>
      <c r="H57" s="25">
        <v>0</v>
      </c>
      <c r="I57" s="25">
        <v>0</v>
      </c>
      <c r="J57" s="204">
        <f t="shared" si="1"/>
        <v>0</v>
      </c>
      <c r="K57" s="25">
        <v>0</v>
      </c>
      <c r="L57" s="25">
        <v>0</v>
      </c>
      <c r="M57" s="25">
        <v>0</v>
      </c>
      <c r="N57" s="204">
        <f t="shared" si="2"/>
        <v>0</v>
      </c>
      <c r="O57" s="25">
        <v>120</v>
      </c>
      <c r="P57" s="25">
        <v>37</v>
      </c>
      <c r="Q57" s="25">
        <v>0</v>
      </c>
      <c r="R57" s="204">
        <f t="shared" si="3"/>
        <v>157</v>
      </c>
      <c r="S57" s="25">
        <v>60</v>
      </c>
      <c r="T57" s="25">
        <v>52</v>
      </c>
      <c r="U57" s="25">
        <v>0</v>
      </c>
      <c r="V57" s="204">
        <f t="shared" si="4"/>
        <v>112</v>
      </c>
      <c r="W57" s="25">
        <v>9</v>
      </c>
      <c r="X57" s="25">
        <v>6</v>
      </c>
      <c r="Y57" s="25">
        <v>0</v>
      </c>
      <c r="Z57" s="204">
        <f t="shared" si="5"/>
        <v>15</v>
      </c>
    </row>
    <row r="58" spans="1:26" s="303" customFormat="1" ht="15" customHeight="1">
      <c r="A58" s="301"/>
      <c r="B58" s="301" t="s">
        <v>31</v>
      </c>
      <c r="C58" s="32">
        <f>SUM(C55:C57)</f>
        <v>237</v>
      </c>
      <c r="D58" s="32">
        <f aca="true" t="shared" si="9" ref="D58:Z58">SUM(D55:D57)</f>
        <v>105</v>
      </c>
      <c r="E58" s="32">
        <f t="shared" si="9"/>
        <v>0</v>
      </c>
      <c r="F58" s="32">
        <f t="shared" si="9"/>
        <v>342</v>
      </c>
      <c r="G58" s="32">
        <f t="shared" si="9"/>
        <v>39</v>
      </c>
      <c r="H58" s="32">
        <f t="shared" si="9"/>
        <v>42</v>
      </c>
      <c r="I58" s="32">
        <f t="shared" si="9"/>
        <v>0</v>
      </c>
      <c r="J58" s="32">
        <f t="shared" si="9"/>
        <v>81</v>
      </c>
      <c r="K58" s="32">
        <f t="shared" si="9"/>
        <v>0</v>
      </c>
      <c r="L58" s="32">
        <f t="shared" si="9"/>
        <v>28</v>
      </c>
      <c r="M58" s="32">
        <f t="shared" si="9"/>
        <v>0</v>
      </c>
      <c r="N58" s="32">
        <f t="shared" si="9"/>
        <v>28</v>
      </c>
      <c r="O58" s="32">
        <f t="shared" si="9"/>
        <v>1763</v>
      </c>
      <c r="P58" s="32">
        <f t="shared" si="9"/>
        <v>292</v>
      </c>
      <c r="Q58" s="32">
        <f t="shared" si="9"/>
        <v>13</v>
      </c>
      <c r="R58" s="32">
        <f t="shared" si="9"/>
        <v>2068</v>
      </c>
      <c r="S58" s="32">
        <f t="shared" si="9"/>
        <v>675</v>
      </c>
      <c r="T58" s="32">
        <f t="shared" si="9"/>
        <v>2488</v>
      </c>
      <c r="U58" s="32">
        <f t="shared" si="9"/>
        <v>1</v>
      </c>
      <c r="V58" s="32">
        <f t="shared" si="9"/>
        <v>3164</v>
      </c>
      <c r="W58" s="32">
        <f t="shared" si="9"/>
        <v>135</v>
      </c>
      <c r="X58" s="32">
        <f t="shared" si="9"/>
        <v>141</v>
      </c>
      <c r="Y58" s="32">
        <f t="shared" si="9"/>
        <v>0</v>
      </c>
      <c r="Z58" s="32">
        <f t="shared" si="9"/>
        <v>276</v>
      </c>
    </row>
    <row r="59" spans="1:26" ht="15" customHeight="1">
      <c r="A59" s="235">
        <v>50</v>
      </c>
      <c r="B59" s="236" t="s">
        <v>59</v>
      </c>
      <c r="C59" s="25">
        <v>0</v>
      </c>
      <c r="D59" s="25">
        <v>0</v>
      </c>
      <c r="E59" s="25">
        <v>0</v>
      </c>
      <c r="F59" s="204">
        <f t="shared" si="0"/>
        <v>0</v>
      </c>
      <c r="G59" s="25">
        <v>0</v>
      </c>
      <c r="H59" s="25">
        <v>0</v>
      </c>
      <c r="I59" s="25">
        <v>0</v>
      </c>
      <c r="J59" s="204">
        <f t="shared" si="1"/>
        <v>0</v>
      </c>
      <c r="K59" s="25">
        <v>0</v>
      </c>
      <c r="L59" s="25">
        <v>0</v>
      </c>
      <c r="M59" s="25">
        <v>0</v>
      </c>
      <c r="N59" s="204">
        <f t="shared" si="2"/>
        <v>0</v>
      </c>
      <c r="O59" s="25">
        <v>0</v>
      </c>
      <c r="P59" s="25">
        <v>0</v>
      </c>
      <c r="Q59" s="25">
        <v>0</v>
      </c>
      <c r="R59" s="204">
        <f t="shared" si="3"/>
        <v>0</v>
      </c>
      <c r="S59" s="25">
        <v>100</v>
      </c>
      <c r="T59" s="25">
        <v>193</v>
      </c>
      <c r="U59" s="25">
        <v>24</v>
      </c>
      <c r="V59" s="204">
        <f t="shared" si="4"/>
        <v>317</v>
      </c>
      <c r="W59" s="25">
        <v>0</v>
      </c>
      <c r="X59" s="25">
        <v>0</v>
      </c>
      <c r="Y59" s="25">
        <v>0</v>
      </c>
      <c r="Z59" s="204">
        <f t="shared" si="5"/>
        <v>0</v>
      </c>
    </row>
    <row r="60" spans="1:26" ht="15" customHeight="1">
      <c r="A60" s="235">
        <v>51</v>
      </c>
      <c r="B60" s="236" t="s">
        <v>60</v>
      </c>
      <c r="C60" s="25">
        <v>1</v>
      </c>
      <c r="D60" s="25">
        <v>1</v>
      </c>
      <c r="E60" s="25">
        <v>1</v>
      </c>
      <c r="F60" s="204">
        <f t="shared" si="0"/>
        <v>3</v>
      </c>
      <c r="G60" s="25">
        <v>2</v>
      </c>
      <c r="H60" s="25">
        <v>2</v>
      </c>
      <c r="I60" s="25">
        <v>2</v>
      </c>
      <c r="J60" s="204">
        <f t="shared" si="1"/>
        <v>6</v>
      </c>
      <c r="K60" s="25">
        <v>3</v>
      </c>
      <c r="L60" s="25">
        <v>3</v>
      </c>
      <c r="M60" s="25">
        <v>3</v>
      </c>
      <c r="N60" s="204">
        <f t="shared" si="2"/>
        <v>9</v>
      </c>
      <c r="O60" s="25">
        <v>4</v>
      </c>
      <c r="P60" s="25">
        <v>4</v>
      </c>
      <c r="Q60" s="25">
        <v>4</v>
      </c>
      <c r="R60" s="204">
        <f t="shared" si="3"/>
        <v>12</v>
      </c>
      <c r="S60" s="25">
        <v>5</v>
      </c>
      <c r="T60" s="25">
        <v>5</v>
      </c>
      <c r="U60" s="25">
        <v>5</v>
      </c>
      <c r="V60" s="204">
        <f t="shared" si="4"/>
        <v>15</v>
      </c>
      <c r="W60" s="25">
        <v>6</v>
      </c>
      <c r="X60" s="25">
        <v>6</v>
      </c>
      <c r="Y60" s="25">
        <v>6</v>
      </c>
      <c r="Z60" s="204">
        <f t="shared" si="5"/>
        <v>18</v>
      </c>
    </row>
    <row r="61" spans="1:26" s="303" customFormat="1" ht="15" customHeight="1">
      <c r="A61" s="301"/>
      <c r="B61" s="301" t="s">
        <v>31</v>
      </c>
      <c r="C61" s="32">
        <v>1</v>
      </c>
      <c r="D61" s="32">
        <v>1</v>
      </c>
      <c r="E61" s="32">
        <v>1</v>
      </c>
      <c r="F61" s="32">
        <f t="shared" si="0"/>
        <v>3</v>
      </c>
      <c r="G61" s="32">
        <f>SUM(G59:G60)</f>
        <v>2</v>
      </c>
      <c r="H61" s="32">
        <f aca="true" t="shared" si="10" ref="H61:Z61">SUM(H59:H60)</f>
        <v>2</v>
      </c>
      <c r="I61" s="32">
        <f t="shared" si="10"/>
        <v>2</v>
      </c>
      <c r="J61" s="32">
        <f t="shared" si="10"/>
        <v>6</v>
      </c>
      <c r="K61" s="32">
        <f t="shared" si="10"/>
        <v>3</v>
      </c>
      <c r="L61" s="32">
        <f t="shared" si="10"/>
        <v>3</v>
      </c>
      <c r="M61" s="32">
        <f t="shared" si="10"/>
        <v>3</v>
      </c>
      <c r="N61" s="32">
        <f t="shared" si="10"/>
        <v>9</v>
      </c>
      <c r="O61" s="32">
        <f t="shared" si="10"/>
        <v>4</v>
      </c>
      <c r="P61" s="32">
        <f t="shared" si="10"/>
        <v>4</v>
      </c>
      <c r="Q61" s="32">
        <f t="shared" si="10"/>
        <v>4</v>
      </c>
      <c r="R61" s="32">
        <f t="shared" si="10"/>
        <v>12</v>
      </c>
      <c r="S61" s="32">
        <f t="shared" si="10"/>
        <v>105</v>
      </c>
      <c r="T61" s="32">
        <f t="shared" si="10"/>
        <v>198</v>
      </c>
      <c r="U61" s="32">
        <f t="shared" si="10"/>
        <v>29</v>
      </c>
      <c r="V61" s="32">
        <f t="shared" si="10"/>
        <v>332</v>
      </c>
      <c r="W61" s="32">
        <f t="shared" si="10"/>
        <v>6</v>
      </c>
      <c r="X61" s="32">
        <f t="shared" si="10"/>
        <v>6</v>
      </c>
      <c r="Y61" s="32">
        <f t="shared" si="10"/>
        <v>6</v>
      </c>
      <c r="Z61" s="32">
        <f t="shared" si="10"/>
        <v>18</v>
      </c>
    </row>
    <row r="62" spans="1:26" s="355" customFormat="1" ht="15" customHeight="1">
      <c r="A62" s="388" t="s">
        <v>0</v>
      </c>
      <c r="B62" s="389"/>
      <c r="C62" s="32">
        <f>C61+C58+C54+C34+C27</f>
        <v>1045</v>
      </c>
      <c r="D62" s="32">
        <f aca="true" t="shared" si="11" ref="D62:Z62">D61+D58+D54+D34+D27</f>
        <v>1255</v>
      </c>
      <c r="E62" s="32">
        <f t="shared" si="11"/>
        <v>369</v>
      </c>
      <c r="F62" s="32">
        <f t="shared" si="11"/>
        <v>2669</v>
      </c>
      <c r="G62" s="32">
        <f t="shared" si="11"/>
        <v>2936</v>
      </c>
      <c r="H62" s="32">
        <f t="shared" si="11"/>
        <v>3233.6</v>
      </c>
      <c r="I62" s="32">
        <f t="shared" si="11"/>
        <v>6657</v>
      </c>
      <c r="J62" s="32">
        <f t="shared" si="11"/>
        <v>12826.6</v>
      </c>
      <c r="K62" s="32">
        <f t="shared" si="11"/>
        <v>195</v>
      </c>
      <c r="L62" s="32">
        <f t="shared" si="11"/>
        <v>247</v>
      </c>
      <c r="M62" s="32">
        <f t="shared" si="11"/>
        <v>255</v>
      </c>
      <c r="N62" s="32">
        <f t="shared" si="11"/>
        <v>697</v>
      </c>
      <c r="O62" s="32">
        <f t="shared" si="11"/>
        <v>2208</v>
      </c>
      <c r="P62" s="32">
        <f t="shared" si="11"/>
        <v>899</v>
      </c>
      <c r="Q62" s="32">
        <f t="shared" si="11"/>
        <v>311</v>
      </c>
      <c r="R62" s="32">
        <f t="shared" si="11"/>
        <v>3418</v>
      </c>
      <c r="S62" s="32">
        <f t="shared" si="11"/>
        <v>16353</v>
      </c>
      <c r="T62" s="32">
        <f t="shared" si="11"/>
        <v>10998.08</v>
      </c>
      <c r="U62" s="32">
        <f t="shared" si="11"/>
        <v>2911</v>
      </c>
      <c r="V62" s="32">
        <f t="shared" si="11"/>
        <v>30262.08</v>
      </c>
      <c r="W62" s="32">
        <f t="shared" si="11"/>
        <v>4610</v>
      </c>
      <c r="X62" s="32">
        <f t="shared" si="11"/>
        <v>4059</v>
      </c>
      <c r="Y62" s="32">
        <f t="shared" si="11"/>
        <v>2073</v>
      </c>
      <c r="Z62" s="32">
        <f t="shared" si="11"/>
        <v>10742</v>
      </c>
    </row>
    <row r="63" spans="14:26" ht="12.75">
      <c r="N63" s="303"/>
      <c r="R63" s="303"/>
      <c r="V63" s="303"/>
      <c r="Z63" s="303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1:Z1"/>
    <mergeCell ref="A2:Z2"/>
    <mergeCell ref="W3:X3"/>
    <mergeCell ref="S4:V4"/>
    <mergeCell ref="W4:Z4"/>
    <mergeCell ref="K4:N4"/>
    <mergeCell ref="O4:R4"/>
    <mergeCell ref="I3:J3"/>
    <mergeCell ref="N3:O3"/>
    <mergeCell ref="A62:B62"/>
    <mergeCell ref="A4:A5"/>
    <mergeCell ref="B4:B5"/>
    <mergeCell ref="C4:F4"/>
    <mergeCell ref="P3:Q3"/>
    <mergeCell ref="G4:J4"/>
  </mergeCells>
  <conditionalFormatting sqref="I3">
    <cfRule type="cellIs" priority="4" dxfId="83" operator="lessThan">
      <formula>0</formula>
    </cfRule>
  </conditionalFormatting>
  <conditionalFormatting sqref="N3">
    <cfRule type="cellIs" priority="3" dxfId="83" operator="lessThan">
      <formula>0</formula>
    </cfRule>
  </conditionalFormatting>
  <conditionalFormatting sqref="P3">
    <cfRule type="cellIs" priority="2" dxfId="83" operator="lessThan">
      <formula>0</formula>
    </cfRule>
  </conditionalFormatting>
  <conditionalFormatting sqref="W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63"/>
  <sheetViews>
    <sheetView zoomScalePageLayoutView="0" workbookViewId="0" topLeftCell="A1">
      <pane xSplit="2" ySplit="5" topLeftCell="C1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M12" sqref="M12"/>
    </sheetView>
  </sheetViews>
  <sheetFormatPr defaultColWidth="9.140625" defaultRowHeight="12.75"/>
  <cols>
    <col min="1" max="1" width="5.57421875" style="54" customWidth="1"/>
    <col min="2" max="2" width="27.7109375" style="54" bestFit="1" customWidth="1"/>
    <col min="3" max="3" width="9.00390625" style="65" bestFit="1" customWidth="1"/>
    <col min="4" max="4" width="7.00390625" style="65" bestFit="1" customWidth="1"/>
    <col min="5" max="5" width="7.00390625" style="58" bestFit="1" customWidth="1"/>
    <col min="6" max="6" width="8.00390625" style="65" bestFit="1" customWidth="1"/>
    <col min="7" max="7" width="7.00390625" style="65" bestFit="1" customWidth="1"/>
    <col min="8" max="8" width="7.28125" style="58" bestFit="1" customWidth="1"/>
    <col min="9" max="9" width="8.00390625" style="65" bestFit="1" customWidth="1"/>
    <col min="10" max="10" width="7.00390625" style="65" bestFit="1" customWidth="1"/>
    <col min="11" max="11" width="7.00390625" style="58" bestFit="1" customWidth="1"/>
    <col min="12" max="12" width="9.00390625" style="65" bestFit="1" customWidth="1"/>
    <col min="13" max="13" width="7.00390625" style="65" bestFit="1" customWidth="1"/>
    <col min="14" max="14" width="7.00390625" style="58" bestFit="1" customWidth="1"/>
    <col min="15" max="15" width="8.00390625" style="65" bestFit="1" customWidth="1"/>
    <col min="16" max="16" width="6.00390625" style="65" bestFit="1" customWidth="1"/>
    <col min="17" max="17" width="7.00390625" style="58" bestFit="1" customWidth="1"/>
    <col min="18" max="18" width="7.00390625" style="65" bestFit="1" customWidth="1"/>
    <col min="19" max="19" width="6.00390625" style="65" bestFit="1" customWidth="1"/>
    <col min="20" max="20" width="7.00390625" style="58" bestFit="1" customWidth="1"/>
    <col min="21" max="16384" width="9.140625" style="54" customWidth="1"/>
  </cols>
  <sheetData>
    <row r="1" spans="1:20" ht="14.25">
      <c r="A1" s="419" t="s">
        <v>507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1:20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</row>
    <row r="3" spans="1:20" ht="14.25" customHeight="1">
      <c r="A3" s="66"/>
      <c r="B3" s="37" t="s">
        <v>66</v>
      </c>
      <c r="C3" s="35"/>
      <c r="D3" s="16"/>
      <c r="E3" s="16"/>
      <c r="F3" s="16"/>
      <c r="G3" s="16"/>
      <c r="H3" s="16"/>
      <c r="I3" s="439"/>
      <c r="J3" s="439"/>
      <c r="K3" s="35"/>
      <c r="L3" s="67"/>
      <c r="M3" s="35"/>
      <c r="N3" s="439" t="s">
        <v>231</v>
      </c>
      <c r="O3" s="439"/>
      <c r="P3" s="439"/>
      <c r="Q3" s="439"/>
      <c r="R3" s="439"/>
      <c r="S3" s="439"/>
      <c r="T3" s="37"/>
    </row>
    <row r="4" spans="1:20" ht="12.75">
      <c r="A4" s="437" t="s">
        <v>3</v>
      </c>
      <c r="B4" s="437" t="s">
        <v>4</v>
      </c>
      <c r="C4" s="434" t="s">
        <v>136</v>
      </c>
      <c r="D4" s="435"/>
      <c r="E4" s="436"/>
      <c r="F4" s="434" t="s">
        <v>86</v>
      </c>
      <c r="G4" s="435"/>
      <c r="H4" s="436"/>
      <c r="I4" s="434" t="s">
        <v>87</v>
      </c>
      <c r="J4" s="435"/>
      <c r="K4" s="436"/>
      <c r="L4" s="434" t="s">
        <v>137</v>
      </c>
      <c r="M4" s="435"/>
      <c r="N4" s="436"/>
      <c r="O4" s="434" t="s">
        <v>134</v>
      </c>
      <c r="P4" s="435"/>
      <c r="Q4" s="436"/>
      <c r="R4" s="434" t="s">
        <v>135</v>
      </c>
      <c r="S4" s="435"/>
      <c r="T4" s="436"/>
    </row>
    <row r="5" spans="1:20" ht="12.75">
      <c r="A5" s="438"/>
      <c r="B5" s="438"/>
      <c r="C5" s="18" t="s">
        <v>138</v>
      </c>
      <c r="D5" s="18" t="s">
        <v>139</v>
      </c>
      <c r="E5" s="44" t="s">
        <v>140</v>
      </c>
      <c r="F5" s="18" t="s">
        <v>138</v>
      </c>
      <c r="G5" s="18" t="s">
        <v>139</v>
      </c>
      <c r="H5" s="40" t="s">
        <v>140</v>
      </c>
      <c r="I5" s="18" t="s">
        <v>138</v>
      </c>
      <c r="J5" s="18" t="s">
        <v>139</v>
      </c>
      <c r="K5" s="40" t="s">
        <v>140</v>
      </c>
      <c r="L5" s="18" t="s">
        <v>138</v>
      </c>
      <c r="M5" s="18" t="s">
        <v>139</v>
      </c>
      <c r="N5" s="40" t="s">
        <v>140</v>
      </c>
      <c r="O5" s="18" t="s">
        <v>138</v>
      </c>
      <c r="P5" s="18" t="s">
        <v>139</v>
      </c>
      <c r="Q5" s="40" t="s">
        <v>140</v>
      </c>
      <c r="R5" s="18" t="s">
        <v>138</v>
      </c>
      <c r="S5" s="18" t="s">
        <v>139</v>
      </c>
      <c r="T5" s="40" t="s">
        <v>140</v>
      </c>
    </row>
    <row r="6" spans="1:21" ht="15" customHeight="1">
      <c r="A6" s="19">
        <v>1</v>
      </c>
      <c r="B6" s="20" t="s">
        <v>10</v>
      </c>
      <c r="C6" s="29">
        <f>PS_Adv_5!D6</f>
        <v>194615</v>
      </c>
      <c r="D6" s="21">
        <f>NPA_8!F6</f>
        <v>21404</v>
      </c>
      <c r="E6" s="30">
        <f>D6*100/C6</f>
        <v>10.998124502222337</v>
      </c>
      <c r="F6" s="29">
        <f>PS_Adv_5!E6</f>
        <v>147031</v>
      </c>
      <c r="G6" s="21">
        <f>NPA_8!J6</f>
        <v>4399</v>
      </c>
      <c r="H6" s="30">
        <f>G6*100/F6</f>
        <v>2.9918860648434684</v>
      </c>
      <c r="I6" s="29">
        <f>PS_Adv_5!F6</f>
        <v>41309</v>
      </c>
      <c r="J6" s="21">
        <f>NPA_8!N6</f>
        <v>4443</v>
      </c>
      <c r="K6" s="30">
        <f>J6*100/I6</f>
        <v>10.755525430293641</v>
      </c>
      <c r="L6" s="29">
        <f>PS_Adv_5!G6</f>
        <v>382955</v>
      </c>
      <c r="M6" s="29">
        <f>D6+G6+J6</f>
        <v>30246</v>
      </c>
      <c r="N6" s="30">
        <f>M6*100/L6</f>
        <v>7.898055907352039</v>
      </c>
      <c r="O6" s="21">
        <v>22698</v>
      </c>
      <c r="P6" s="21">
        <v>488</v>
      </c>
      <c r="Q6" s="30">
        <f>P6*100/O6</f>
        <v>2.1499691602784385</v>
      </c>
      <c r="R6" s="24">
        <v>6456</v>
      </c>
      <c r="S6" s="21">
        <v>651</v>
      </c>
      <c r="T6" s="30">
        <f>S6*100/R6</f>
        <v>10.08364312267658</v>
      </c>
      <c r="U6" s="65"/>
    </row>
    <row r="7" spans="1:21" ht="15" customHeight="1">
      <c r="A7" s="19">
        <v>2</v>
      </c>
      <c r="B7" s="20" t="s">
        <v>11</v>
      </c>
      <c r="C7" s="29">
        <f>PS_Adv_5!D7</f>
        <v>1194</v>
      </c>
      <c r="D7" s="21">
        <f>NPA_8!F7</f>
        <v>13</v>
      </c>
      <c r="E7" s="30">
        <f aca="true" t="shared" si="0" ref="E7:E62">D7*100/C7</f>
        <v>1.0887772194304857</v>
      </c>
      <c r="F7" s="29">
        <f>PS_Adv_5!E7</f>
        <v>9751</v>
      </c>
      <c r="G7" s="21">
        <f>NPA_8!J7</f>
        <v>3123</v>
      </c>
      <c r="H7" s="30">
        <f aca="true" t="shared" si="1" ref="H7:H62">G7*100/F7</f>
        <v>32.027484360578406</v>
      </c>
      <c r="I7" s="29">
        <f>PS_Adv_5!F7</f>
        <v>9163</v>
      </c>
      <c r="J7" s="21">
        <f>NPA_8!N7</f>
        <v>267</v>
      </c>
      <c r="K7" s="30">
        <f aca="true" t="shared" si="2" ref="K7:K62">J7*100/I7</f>
        <v>2.9138928298592166</v>
      </c>
      <c r="L7" s="29">
        <f>PS_Adv_5!G7</f>
        <v>20108</v>
      </c>
      <c r="M7" s="29">
        <f aca="true" t="shared" si="3" ref="M7:M60">D7+G7+J7</f>
        <v>3403</v>
      </c>
      <c r="N7" s="30">
        <f aca="true" t="shared" si="4" ref="N7:N62">M7*100/L7</f>
        <v>16.923612492540283</v>
      </c>
      <c r="O7" s="21">
        <v>2958</v>
      </c>
      <c r="P7" s="21">
        <v>54</v>
      </c>
      <c r="Q7" s="30">
        <f aca="true" t="shared" si="5" ref="Q7:Q62">P7*100/O7</f>
        <v>1.8255578093306288</v>
      </c>
      <c r="R7" s="24">
        <v>55</v>
      </c>
      <c r="S7" s="21">
        <v>14</v>
      </c>
      <c r="T7" s="30">
        <f aca="true" t="shared" si="6" ref="T7:T62">S7*100/R7</f>
        <v>25.454545454545453</v>
      </c>
      <c r="U7" s="65"/>
    </row>
    <row r="8" spans="1:21" ht="15" customHeight="1">
      <c r="A8" s="19">
        <v>3</v>
      </c>
      <c r="B8" s="20" t="s">
        <v>12</v>
      </c>
      <c r="C8" s="29">
        <f>PS_Adv_5!D8</f>
        <v>116776</v>
      </c>
      <c r="D8" s="21">
        <f>NPA_8!F8</f>
        <v>6693</v>
      </c>
      <c r="E8" s="30">
        <f t="shared" si="0"/>
        <v>5.7314859217647465</v>
      </c>
      <c r="F8" s="29">
        <f>PS_Adv_5!E8</f>
        <v>259509</v>
      </c>
      <c r="G8" s="21">
        <f>NPA_8!J8</f>
        <v>18802</v>
      </c>
      <c r="H8" s="30">
        <f t="shared" si="1"/>
        <v>7.245220782323542</v>
      </c>
      <c r="I8" s="29">
        <f>PS_Adv_5!F8</f>
        <v>82674</v>
      </c>
      <c r="J8" s="21">
        <f>NPA_8!N8</f>
        <v>1649</v>
      </c>
      <c r="K8" s="30">
        <f t="shared" si="2"/>
        <v>1.9945811258678665</v>
      </c>
      <c r="L8" s="29">
        <f>PS_Adv_5!G8</f>
        <v>458959</v>
      </c>
      <c r="M8" s="29">
        <f t="shared" si="3"/>
        <v>27144</v>
      </c>
      <c r="N8" s="30">
        <f t="shared" si="4"/>
        <v>5.914253778659967</v>
      </c>
      <c r="O8" s="21">
        <v>70464.35</v>
      </c>
      <c r="P8" s="21">
        <v>6771</v>
      </c>
      <c r="Q8" s="30">
        <f t="shared" si="5"/>
        <v>9.609114396145</v>
      </c>
      <c r="R8" s="24">
        <v>6103</v>
      </c>
      <c r="S8" s="21">
        <v>1054</v>
      </c>
      <c r="T8" s="30">
        <f t="shared" si="6"/>
        <v>17.270194986072422</v>
      </c>
      <c r="U8" s="65"/>
    </row>
    <row r="9" spans="1:21" ht="15" customHeight="1">
      <c r="A9" s="19">
        <v>4</v>
      </c>
      <c r="B9" s="20" t="s">
        <v>13</v>
      </c>
      <c r="C9" s="29">
        <f>PS_Adv_5!D9</f>
        <v>761019</v>
      </c>
      <c r="D9" s="21">
        <f>NPA_8!F9</f>
        <v>6123</v>
      </c>
      <c r="E9" s="30">
        <f t="shared" si="0"/>
        <v>0.8045791235172841</v>
      </c>
      <c r="F9" s="29">
        <f>PS_Adv_5!E9</f>
        <v>297463</v>
      </c>
      <c r="G9" s="21">
        <f>NPA_8!J9</f>
        <v>13502</v>
      </c>
      <c r="H9" s="30">
        <f t="shared" si="1"/>
        <v>4.53905191570044</v>
      </c>
      <c r="I9" s="29">
        <f>PS_Adv_5!F9</f>
        <v>155835</v>
      </c>
      <c r="J9" s="21">
        <f>NPA_8!N9</f>
        <v>1393</v>
      </c>
      <c r="K9" s="30">
        <f t="shared" si="2"/>
        <v>0.893894182949915</v>
      </c>
      <c r="L9" s="29">
        <f>PS_Adv_5!G9</f>
        <v>1214317</v>
      </c>
      <c r="M9" s="29">
        <f t="shared" si="3"/>
        <v>21018</v>
      </c>
      <c r="N9" s="30">
        <f t="shared" si="4"/>
        <v>1.7308495228181768</v>
      </c>
      <c r="O9" s="21">
        <v>74473</v>
      </c>
      <c r="P9" s="21">
        <v>1481</v>
      </c>
      <c r="Q9" s="30">
        <f t="shared" si="5"/>
        <v>1.9886401783196594</v>
      </c>
      <c r="R9" s="24">
        <v>21154</v>
      </c>
      <c r="S9" s="21">
        <v>1194</v>
      </c>
      <c r="T9" s="30">
        <f t="shared" si="6"/>
        <v>5.644322586744823</v>
      </c>
      <c r="U9" s="65"/>
    </row>
    <row r="10" spans="1:21" ht="15" customHeight="1">
      <c r="A10" s="19">
        <v>5</v>
      </c>
      <c r="B10" s="20" t="s">
        <v>14</v>
      </c>
      <c r="C10" s="29">
        <f>PS_Adv_5!D10</f>
        <v>83091</v>
      </c>
      <c r="D10" s="21">
        <f>NPA_8!F10</f>
        <v>3764</v>
      </c>
      <c r="E10" s="30">
        <f t="shared" si="0"/>
        <v>4.529973161954965</v>
      </c>
      <c r="F10" s="29">
        <f>PS_Adv_5!E10</f>
        <v>129601</v>
      </c>
      <c r="G10" s="21">
        <f>NPA_8!J10</f>
        <v>7403</v>
      </c>
      <c r="H10" s="30">
        <f t="shared" si="1"/>
        <v>5.7121472828141755</v>
      </c>
      <c r="I10" s="29">
        <f>PS_Adv_5!F10</f>
        <v>29426</v>
      </c>
      <c r="J10" s="21">
        <f>NPA_8!N10</f>
        <v>1013.8</v>
      </c>
      <c r="K10" s="30">
        <f t="shared" si="2"/>
        <v>3.4452524977910692</v>
      </c>
      <c r="L10" s="29">
        <f>PS_Adv_5!G10</f>
        <v>242118</v>
      </c>
      <c r="M10" s="29">
        <f t="shared" si="3"/>
        <v>12180.8</v>
      </c>
      <c r="N10" s="30">
        <f t="shared" si="4"/>
        <v>5.030935329054428</v>
      </c>
      <c r="O10" s="21">
        <v>36801</v>
      </c>
      <c r="P10" s="21">
        <v>758</v>
      </c>
      <c r="Q10" s="30">
        <f t="shared" si="5"/>
        <v>2.0597266378631014</v>
      </c>
      <c r="R10" s="24">
        <v>3603</v>
      </c>
      <c r="S10" s="21">
        <v>236</v>
      </c>
      <c r="T10" s="30">
        <f t="shared" si="6"/>
        <v>6.550097141271163</v>
      </c>
      <c r="U10" s="65"/>
    </row>
    <row r="11" spans="1:21" ht="15" customHeight="1">
      <c r="A11" s="19">
        <v>6</v>
      </c>
      <c r="B11" s="20" t="s">
        <v>15</v>
      </c>
      <c r="C11" s="29">
        <f>PS_Adv_5!D11</f>
        <v>98308</v>
      </c>
      <c r="D11" s="21">
        <f>NPA_8!F11</f>
        <v>4592</v>
      </c>
      <c r="E11" s="30">
        <f t="shared" si="0"/>
        <v>4.671033893477642</v>
      </c>
      <c r="F11" s="29">
        <f>PS_Adv_5!E11</f>
        <v>86878</v>
      </c>
      <c r="G11" s="21">
        <f>NPA_8!J11</f>
        <v>6583</v>
      </c>
      <c r="H11" s="30">
        <f t="shared" si="1"/>
        <v>7.577292294942333</v>
      </c>
      <c r="I11" s="29">
        <f>PS_Adv_5!F11</f>
        <v>58102</v>
      </c>
      <c r="J11" s="21">
        <f>NPA_8!N11</f>
        <v>100</v>
      </c>
      <c r="K11" s="30">
        <f t="shared" si="2"/>
        <v>0.17211111493580256</v>
      </c>
      <c r="L11" s="29">
        <f>PS_Adv_5!G11</f>
        <v>243288</v>
      </c>
      <c r="M11" s="29">
        <f t="shared" si="3"/>
        <v>11275</v>
      </c>
      <c r="N11" s="30">
        <f t="shared" si="4"/>
        <v>4.634425043569761</v>
      </c>
      <c r="O11" s="21">
        <v>74915</v>
      </c>
      <c r="P11" s="21">
        <v>1279</v>
      </c>
      <c r="Q11" s="30">
        <f t="shared" si="5"/>
        <v>1.7072682373356471</v>
      </c>
      <c r="R11" s="24">
        <v>4654</v>
      </c>
      <c r="S11" s="21">
        <v>343</v>
      </c>
      <c r="T11" s="30">
        <f t="shared" si="6"/>
        <v>7.370004297378599</v>
      </c>
      <c r="U11" s="65"/>
    </row>
    <row r="12" spans="1:21" ht="15" customHeight="1">
      <c r="A12" s="19">
        <v>7</v>
      </c>
      <c r="B12" s="20" t="s">
        <v>16</v>
      </c>
      <c r="C12" s="29">
        <f>PS_Adv_5!D12</f>
        <v>473001</v>
      </c>
      <c r="D12" s="21">
        <f>NPA_8!F12</f>
        <v>20840</v>
      </c>
      <c r="E12" s="30">
        <f t="shared" si="0"/>
        <v>4.405910346912586</v>
      </c>
      <c r="F12" s="29">
        <f>PS_Adv_5!E12</f>
        <v>240413</v>
      </c>
      <c r="G12" s="21">
        <f>NPA_8!J12</f>
        <v>18794</v>
      </c>
      <c r="H12" s="30">
        <f t="shared" si="1"/>
        <v>7.817380923660534</v>
      </c>
      <c r="I12" s="29">
        <f>PS_Adv_5!F12</f>
        <v>140081</v>
      </c>
      <c r="J12" s="21">
        <f>NPA_8!N12</f>
        <v>7152</v>
      </c>
      <c r="K12" s="30">
        <f t="shared" si="2"/>
        <v>5.105617464181438</v>
      </c>
      <c r="L12" s="29">
        <f>PS_Adv_5!G12</f>
        <v>853495</v>
      </c>
      <c r="M12" s="29">
        <f t="shared" si="3"/>
        <v>46786</v>
      </c>
      <c r="N12" s="30">
        <f t="shared" si="4"/>
        <v>5.481695850590806</v>
      </c>
      <c r="O12" s="21">
        <v>115435</v>
      </c>
      <c r="P12" s="21">
        <v>5597</v>
      </c>
      <c r="Q12" s="30">
        <f t="shared" si="5"/>
        <v>4.848616104301122</v>
      </c>
      <c r="R12" s="24">
        <v>22853</v>
      </c>
      <c r="S12" s="21">
        <v>1262</v>
      </c>
      <c r="T12" s="30">
        <f t="shared" si="6"/>
        <v>5.522250907977071</v>
      </c>
      <c r="U12" s="65"/>
    </row>
    <row r="13" spans="1:21" ht="15" customHeight="1">
      <c r="A13" s="19">
        <v>8</v>
      </c>
      <c r="B13" s="20" t="s">
        <v>17</v>
      </c>
      <c r="C13" s="29">
        <f>PS_Adv_5!D13</f>
        <v>24700</v>
      </c>
      <c r="D13" s="21">
        <f>NPA_8!F13</f>
        <v>239</v>
      </c>
      <c r="E13" s="30">
        <f t="shared" si="0"/>
        <v>0.9676113360323887</v>
      </c>
      <c r="F13" s="29">
        <f>PS_Adv_5!E13</f>
        <v>36792</v>
      </c>
      <c r="G13" s="21">
        <f>NPA_8!J13</f>
        <v>1072</v>
      </c>
      <c r="H13" s="30">
        <f t="shared" si="1"/>
        <v>2.913676886279626</v>
      </c>
      <c r="I13" s="29">
        <f>PS_Adv_5!F13</f>
        <v>227878</v>
      </c>
      <c r="J13" s="21">
        <f>NPA_8!N13</f>
        <v>245</v>
      </c>
      <c r="K13" s="30">
        <f t="shared" si="2"/>
        <v>0.10751366959513424</v>
      </c>
      <c r="L13" s="29">
        <f>PS_Adv_5!G13</f>
        <v>289370</v>
      </c>
      <c r="M13" s="29">
        <f t="shared" si="3"/>
        <v>1556</v>
      </c>
      <c r="N13" s="30">
        <f t="shared" si="4"/>
        <v>0.5377198742094896</v>
      </c>
      <c r="O13" s="21">
        <v>7608</v>
      </c>
      <c r="P13" s="21">
        <v>57</v>
      </c>
      <c r="Q13" s="30">
        <f t="shared" si="5"/>
        <v>0.749211356466877</v>
      </c>
      <c r="R13" s="24">
        <v>886</v>
      </c>
      <c r="S13" s="21">
        <v>33</v>
      </c>
      <c r="T13" s="30">
        <f t="shared" si="6"/>
        <v>3.724604966139955</v>
      </c>
      <c r="U13" s="65"/>
    </row>
    <row r="14" spans="1:21" ht="15" customHeight="1">
      <c r="A14" s="19">
        <v>9</v>
      </c>
      <c r="B14" s="20" t="s">
        <v>18</v>
      </c>
      <c r="C14" s="29">
        <f>PS_Adv_5!D14</f>
        <v>20033</v>
      </c>
      <c r="D14" s="21">
        <f>NPA_8!F14</f>
        <v>3583</v>
      </c>
      <c r="E14" s="30">
        <f t="shared" si="0"/>
        <v>17.885488943243647</v>
      </c>
      <c r="F14" s="29">
        <f>PS_Adv_5!E14</f>
        <v>29421</v>
      </c>
      <c r="G14" s="21">
        <f>NPA_8!J14</f>
        <v>3254</v>
      </c>
      <c r="H14" s="30">
        <f t="shared" si="1"/>
        <v>11.060127120084294</v>
      </c>
      <c r="I14" s="29">
        <f>PS_Adv_5!F14</f>
        <v>13153</v>
      </c>
      <c r="J14" s="21">
        <f>NPA_8!N14</f>
        <v>516</v>
      </c>
      <c r="K14" s="30">
        <f t="shared" si="2"/>
        <v>3.923059378088649</v>
      </c>
      <c r="L14" s="29">
        <f>PS_Adv_5!G14</f>
        <v>62607</v>
      </c>
      <c r="M14" s="29">
        <f t="shared" si="3"/>
        <v>7353</v>
      </c>
      <c r="N14" s="30">
        <f t="shared" si="4"/>
        <v>11.744693085437731</v>
      </c>
      <c r="O14" s="21">
        <v>15977</v>
      </c>
      <c r="P14" s="21">
        <v>298</v>
      </c>
      <c r="Q14" s="30">
        <f t="shared" si="5"/>
        <v>1.865181197972085</v>
      </c>
      <c r="R14" s="24">
        <v>1853</v>
      </c>
      <c r="S14" s="21">
        <v>181</v>
      </c>
      <c r="T14" s="30">
        <f t="shared" si="6"/>
        <v>9.767943874797625</v>
      </c>
      <c r="U14" s="65"/>
    </row>
    <row r="15" spans="1:21" ht="15" customHeight="1">
      <c r="A15" s="19">
        <v>10</v>
      </c>
      <c r="B15" s="20" t="s">
        <v>19</v>
      </c>
      <c r="C15" s="29">
        <f>PS_Adv_5!D15</f>
        <v>33208</v>
      </c>
      <c r="D15" s="21">
        <f>NPA_8!F15</f>
        <v>162</v>
      </c>
      <c r="E15" s="30">
        <f t="shared" si="0"/>
        <v>0.487834256805589</v>
      </c>
      <c r="F15" s="29">
        <f>PS_Adv_5!E15</f>
        <v>57547</v>
      </c>
      <c r="G15" s="21">
        <f>NPA_8!J15</f>
        <v>3256</v>
      </c>
      <c r="H15" s="30">
        <f t="shared" si="1"/>
        <v>5.657983908804977</v>
      </c>
      <c r="I15" s="29">
        <f>PS_Adv_5!F15</f>
        <v>36991</v>
      </c>
      <c r="J15" s="21">
        <f>NPA_8!N15</f>
        <v>200</v>
      </c>
      <c r="K15" s="30">
        <f t="shared" si="2"/>
        <v>0.5406720553648184</v>
      </c>
      <c r="L15" s="29">
        <f>PS_Adv_5!G15</f>
        <v>127746</v>
      </c>
      <c r="M15" s="29">
        <f t="shared" si="3"/>
        <v>3618</v>
      </c>
      <c r="N15" s="30">
        <f t="shared" si="4"/>
        <v>2.8321826123714247</v>
      </c>
      <c r="O15" s="21">
        <v>46953</v>
      </c>
      <c r="P15" s="21">
        <v>196</v>
      </c>
      <c r="Q15" s="30">
        <f t="shared" si="5"/>
        <v>0.41743871531105575</v>
      </c>
      <c r="R15" s="24">
        <v>1031</v>
      </c>
      <c r="S15" s="21">
        <v>4</v>
      </c>
      <c r="T15" s="30">
        <f t="shared" si="6"/>
        <v>0.3879728419010669</v>
      </c>
      <c r="U15" s="65"/>
    </row>
    <row r="16" spans="1:21" ht="15" customHeight="1">
      <c r="A16" s="19">
        <v>11</v>
      </c>
      <c r="B16" s="20" t="s">
        <v>20</v>
      </c>
      <c r="C16" s="29">
        <f>PS_Adv_5!D16</f>
        <v>6194</v>
      </c>
      <c r="D16" s="21">
        <f>NPA_8!F16</f>
        <v>148.64</v>
      </c>
      <c r="E16" s="30">
        <f t="shared" si="0"/>
        <v>2.3997416855020983</v>
      </c>
      <c r="F16" s="29">
        <f>PS_Adv_5!E16</f>
        <v>2969</v>
      </c>
      <c r="G16" s="21">
        <f>NPA_8!J16</f>
        <v>3550</v>
      </c>
      <c r="H16" s="30">
        <f t="shared" si="1"/>
        <v>119.56887841023914</v>
      </c>
      <c r="I16" s="29">
        <f>PS_Adv_5!F16</f>
        <v>506</v>
      </c>
      <c r="J16" s="21">
        <f>NPA_8!N16</f>
        <v>40</v>
      </c>
      <c r="K16" s="30">
        <f t="shared" si="2"/>
        <v>7.905138339920948</v>
      </c>
      <c r="L16" s="29">
        <f>PS_Adv_5!G16</f>
        <v>9669</v>
      </c>
      <c r="M16" s="29">
        <f t="shared" si="3"/>
        <v>3738.64</v>
      </c>
      <c r="N16" s="30">
        <f t="shared" si="4"/>
        <v>38.66625297342021</v>
      </c>
      <c r="O16" s="21">
        <v>2005</v>
      </c>
      <c r="P16" s="21">
        <v>0</v>
      </c>
      <c r="Q16" s="30">
        <f t="shared" si="5"/>
        <v>0</v>
      </c>
      <c r="R16" s="24">
        <v>549</v>
      </c>
      <c r="S16" s="21">
        <v>0</v>
      </c>
      <c r="T16" s="30">
        <f t="shared" si="6"/>
        <v>0</v>
      </c>
      <c r="U16" s="65"/>
    </row>
    <row r="17" spans="1:21" ht="15" customHeight="1">
      <c r="A17" s="19">
        <v>12</v>
      </c>
      <c r="B17" s="20" t="s">
        <v>21</v>
      </c>
      <c r="C17" s="29">
        <f>PS_Adv_5!D17</f>
        <v>5573</v>
      </c>
      <c r="D17" s="21">
        <f>NPA_8!F17</f>
        <v>92</v>
      </c>
      <c r="E17" s="30">
        <f t="shared" si="0"/>
        <v>1.6508164363897362</v>
      </c>
      <c r="F17" s="29">
        <f>PS_Adv_5!E17</f>
        <v>14907</v>
      </c>
      <c r="G17" s="21">
        <f>NPA_8!J17</f>
        <v>2001</v>
      </c>
      <c r="H17" s="30">
        <f t="shared" si="1"/>
        <v>13.423223988730127</v>
      </c>
      <c r="I17" s="29">
        <f>PS_Adv_5!F17</f>
        <v>6550</v>
      </c>
      <c r="J17" s="21">
        <f>NPA_8!N17</f>
        <v>212</v>
      </c>
      <c r="K17" s="30">
        <f t="shared" si="2"/>
        <v>3.236641221374046</v>
      </c>
      <c r="L17" s="29">
        <f>PS_Adv_5!G17</f>
        <v>27030</v>
      </c>
      <c r="M17" s="29">
        <f t="shared" si="3"/>
        <v>2305</v>
      </c>
      <c r="N17" s="30">
        <f t="shared" si="4"/>
        <v>8.5275619681835</v>
      </c>
      <c r="O17" s="21">
        <v>720</v>
      </c>
      <c r="P17" s="21">
        <v>28</v>
      </c>
      <c r="Q17" s="30">
        <f t="shared" si="5"/>
        <v>3.888888888888889</v>
      </c>
      <c r="R17" s="24">
        <v>710</v>
      </c>
      <c r="S17" s="21">
        <v>9</v>
      </c>
      <c r="T17" s="30">
        <f t="shared" si="6"/>
        <v>1.267605633802817</v>
      </c>
      <c r="U17" s="65"/>
    </row>
    <row r="18" spans="1:21" ht="15" customHeight="1">
      <c r="A18" s="19">
        <v>13</v>
      </c>
      <c r="B18" s="20" t="s">
        <v>22</v>
      </c>
      <c r="C18" s="29">
        <f>PS_Adv_5!D18</f>
        <v>38926</v>
      </c>
      <c r="D18" s="21">
        <f>NPA_8!F18</f>
        <v>7316</v>
      </c>
      <c r="E18" s="30">
        <f t="shared" si="0"/>
        <v>18.794635975954375</v>
      </c>
      <c r="F18" s="29">
        <f>PS_Adv_5!E18</f>
        <v>45960</v>
      </c>
      <c r="G18" s="21">
        <f>NPA_8!J18</f>
        <v>1972</v>
      </c>
      <c r="H18" s="30">
        <f t="shared" si="1"/>
        <v>4.290687554395126</v>
      </c>
      <c r="I18" s="29">
        <f>PS_Adv_5!F18</f>
        <v>22117</v>
      </c>
      <c r="J18" s="21">
        <f>NPA_8!N18</f>
        <v>642</v>
      </c>
      <c r="K18" s="30">
        <f t="shared" si="2"/>
        <v>2.9027444951846997</v>
      </c>
      <c r="L18" s="29">
        <f>PS_Adv_5!G18</f>
        <v>107003</v>
      </c>
      <c r="M18" s="29">
        <f t="shared" si="3"/>
        <v>9930</v>
      </c>
      <c r="N18" s="30">
        <f t="shared" si="4"/>
        <v>9.280113641673598</v>
      </c>
      <c r="O18" s="21">
        <v>21431</v>
      </c>
      <c r="P18" s="21">
        <v>285</v>
      </c>
      <c r="Q18" s="30">
        <f t="shared" si="5"/>
        <v>1.329849283747842</v>
      </c>
      <c r="R18" s="24">
        <v>3840</v>
      </c>
      <c r="S18" s="21">
        <v>0</v>
      </c>
      <c r="T18" s="30">
        <f t="shared" si="6"/>
        <v>0</v>
      </c>
      <c r="U18" s="65"/>
    </row>
    <row r="19" spans="1:21" ht="15" customHeight="1">
      <c r="A19" s="19">
        <v>14</v>
      </c>
      <c r="B19" s="20" t="s">
        <v>23</v>
      </c>
      <c r="C19" s="29">
        <f>PS_Adv_5!D19</f>
        <v>7785</v>
      </c>
      <c r="D19" s="21">
        <f>NPA_8!F19</f>
        <v>1859</v>
      </c>
      <c r="E19" s="30">
        <f t="shared" si="0"/>
        <v>23.879254977520873</v>
      </c>
      <c r="F19" s="29">
        <f>PS_Adv_5!E19</f>
        <v>29740</v>
      </c>
      <c r="G19" s="21">
        <f>NPA_8!J19</f>
        <v>934</v>
      </c>
      <c r="H19" s="30">
        <f t="shared" si="1"/>
        <v>3.140551445864156</v>
      </c>
      <c r="I19" s="29">
        <f>PS_Adv_5!F19</f>
        <v>10552</v>
      </c>
      <c r="J19" s="21">
        <f>NPA_8!N19</f>
        <v>277</v>
      </c>
      <c r="K19" s="30">
        <f t="shared" si="2"/>
        <v>2.625094768764215</v>
      </c>
      <c r="L19" s="29">
        <f>PS_Adv_5!G19</f>
        <v>48077</v>
      </c>
      <c r="M19" s="29">
        <f t="shared" si="3"/>
        <v>3070</v>
      </c>
      <c r="N19" s="30">
        <f t="shared" si="4"/>
        <v>6.385589783056347</v>
      </c>
      <c r="O19" s="21">
        <v>9067</v>
      </c>
      <c r="P19" s="21">
        <v>0</v>
      </c>
      <c r="Q19" s="30">
        <f t="shared" si="5"/>
        <v>0</v>
      </c>
      <c r="R19" s="24">
        <v>513</v>
      </c>
      <c r="S19" s="21">
        <v>0</v>
      </c>
      <c r="T19" s="30">
        <f t="shared" si="6"/>
        <v>0</v>
      </c>
      <c r="U19" s="65"/>
    </row>
    <row r="20" spans="1:21" ht="15" customHeight="1">
      <c r="A20" s="19">
        <v>15</v>
      </c>
      <c r="B20" s="20" t="s">
        <v>24</v>
      </c>
      <c r="C20" s="29">
        <f>PS_Adv_5!D20</f>
        <v>266932</v>
      </c>
      <c r="D20" s="21">
        <f>NPA_8!F20</f>
        <v>7281</v>
      </c>
      <c r="E20" s="30">
        <f t="shared" si="0"/>
        <v>2.727660977327559</v>
      </c>
      <c r="F20" s="29">
        <f>PS_Adv_5!E20</f>
        <v>355187</v>
      </c>
      <c r="G20" s="21">
        <f>NPA_8!J20</f>
        <v>49211</v>
      </c>
      <c r="H20" s="30">
        <f t="shared" si="1"/>
        <v>13.854955277079398</v>
      </c>
      <c r="I20" s="29">
        <f>PS_Adv_5!F20</f>
        <v>100026</v>
      </c>
      <c r="J20" s="21">
        <f>NPA_8!N20</f>
        <v>20900</v>
      </c>
      <c r="K20" s="30">
        <f t="shared" si="2"/>
        <v>20.894567412472757</v>
      </c>
      <c r="L20" s="29">
        <f>PS_Adv_5!G20</f>
        <v>722145</v>
      </c>
      <c r="M20" s="29">
        <f t="shared" si="3"/>
        <v>77392</v>
      </c>
      <c r="N20" s="30">
        <f t="shared" si="4"/>
        <v>10.716961275090183</v>
      </c>
      <c r="O20" s="188">
        <v>694</v>
      </c>
      <c r="P20" s="21">
        <v>1048</v>
      </c>
      <c r="Q20" s="30">
        <f t="shared" si="5"/>
        <v>151.00864553314122</v>
      </c>
      <c r="R20" s="189">
        <v>944</v>
      </c>
      <c r="S20" s="21">
        <v>851</v>
      </c>
      <c r="T20" s="30">
        <f t="shared" si="6"/>
        <v>90.14830508474576</v>
      </c>
      <c r="U20" s="65"/>
    </row>
    <row r="21" spans="1:21" ht="15" customHeight="1">
      <c r="A21" s="19">
        <v>16</v>
      </c>
      <c r="B21" s="20" t="s">
        <v>25</v>
      </c>
      <c r="C21" s="29">
        <f>PS_Adv_5!D21</f>
        <v>10676</v>
      </c>
      <c r="D21" s="21">
        <f>NPA_8!F21</f>
        <v>1826</v>
      </c>
      <c r="E21" s="30">
        <f t="shared" si="0"/>
        <v>17.10378418883477</v>
      </c>
      <c r="F21" s="29">
        <f>PS_Adv_5!E21</f>
        <v>30861</v>
      </c>
      <c r="G21" s="21">
        <f>NPA_8!J21</f>
        <v>2902</v>
      </c>
      <c r="H21" s="30">
        <f t="shared" si="1"/>
        <v>9.403454197854897</v>
      </c>
      <c r="I21" s="29">
        <f>PS_Adv_5!F21</f>
        <v>14545</v>
      </c>
      <c r="J21" s="21">
        <f>NPA_8!N21</f>
        <v>477</v>
      </c>
      <c r="K21" s="30">
        <f t="shared" si="2"/>
        <v>3.2794774836713647</v>
      </c>
      <c r="L21" s="29">
        <f>PS_Adv_5!G21</f>
        <v>56082</v>
      </c>
      <c r="M21" s="29">
        <f t="shared" si="3"/>
        <v>5205</v>
      </c>
      <c r="N21" s="30">
        <f t="shared" si="4"/>
        <v>9.281052744195998</v>
      </c>
      <c r="O21" s="21">
        <v>12415</v>
      </c>
      <c r="P21" s="21">
        <v>425</v>
      </c>
      <c r="Q21" s="30">
        <f t="shared" si="5"/>
        <v>3.42327829238824</v>
      </c>
      <c r="R21" s="24">
        <v>1882</v>
      </c>
      <c r="S21" s="21">
        <v>200</v>
      </c>
      <c r="T21" s="30">
        <f t="shared" si="6"/>
        <v>10.626992561105208</v>
      </c>
      <c r="U21" s="65"/>
    </row>
    <row r="22" spans="1:21" ht="15" customHeight="1">
      <c r="A22" s="19">
        <v>17</v>
      </c>
      <c r="B22" s="20" t="s">
        <v>26</v>
      </c>
      <c r="C22" s="29">
        <f>PS_Adv_5!D22</f>
        <v>177853</v>
      </c>
      <c r="D22" s="21">
        <f>NPA_8!F22</f>
        <v>13047</v>
      </c>
      <c r="E22" s="30">
        <f t="shared" si="0"/>
        <v>7.335833525439549</v>
      </c>
      <c r="F22" s="29">
        <f>PS_Adv_5!E22</f>
        <v>70540</v>
      </c>
      <c r="G22" s="21">
        <f>NPA_8!J22</f>
        <v>3806</v>
      </c>
      <c r="H22" s="30">
        <f t="shared" si="1"/>
        <v>5.395520272185994</v>
      </c>
      <c r="I22" s="29">
        <f>PS_Adv_5!F22</f>
        <v>52321</v>
      </c>
      <c r="J22" s="21">
        <f>NPA_8!N22</f>
        <v>27324</v>
      </c>
      <c r="K22" s="30">
        <f t="shared" si="2"/>
        <v>52.223772481412816</v>
      </c>
      <c r="L22" s="29">
        <f>PS_Adv_5!G22</f>
        <v>300714</v>
      </c>
      <c r="M22" s="29">
        <f t="shared" si="3"/>
        <v>44177</v>
      </c>
      <c r="N22" s="30">
        <f t="shared" si="4"/>
        <v>14.690702794016907</v>
      </c>
      <c r="O22" s="21">
        <v>40102</v>
      </c>
      <c r="P22" s="21">
        <v>79</v>
      </c>
      <c r="Q22" s="30">
        <f t="shared" si="5"/>
        <v>0.196997655977258</v>
      </c>
      <c r="R22" s="24">
        <v>6723</v>
      </c>
      <c r="S22" s="21">
        <v>9</v>
      </c>
      <c r="T22" s="30">
        <f t="shared" si="6"/>
        <v>0.13386880856760375</v>
      </c>
      <c r="U22" s="65"/>
    </row>
    <row r="23" spans="1:21" ht="15" customHeight="1">
      <c r="A23" s="19">
        <v>18</v>
      </c>
      <c r="B23" s="20" t="s">
        <v>27</v>
      </c>
      <c r="C23" s="29">
        <f>PS_Adv_5!D23</f>
        <v>258067</v>
      </c>
      <c r="D23" s="21">
        <f>NPA_8!F23</f>
        <v>25047</v>
      </c>
      <c r="E23" s="30">
        <f t="shared" si="0"/>
        <v>9.705619083416321</v>
      </c>
      <c r="F23" s="29">
        <f>PS_Adv_5!E23</f>
        <v>134025</v>
      </c>
      <c r="G23" s="21">
        <f>NPA_8!J23</f>
        <v>11419</v>
      </c>
      <c r="H23" s="30">
        <f t="shared" si="1"/>
        <v>8.520052229061742</v>
      </c>
      <c r="I23" s="29">
        <f>PS_Adv_5!F23</f>
        <v>81805</v>
      </c>
      <c r="J23" s="21">
        <f>NPA_8!N23</f>
        <v>3780</v>
      </c>
      <c r="K23" s="30">
        <f t="shared" si="2"/>
        <v>4.620744453273027</v>
      </c>
      <c r="L23" s="29">
        <f>PS_Adv_5!G23</f>
        <v>473897</v>
      </c>
      <c r="M23" s="29">
        <f t="shared" si="3"/>
        <v>40246</v>
      </c>
      <c r="N23" s="30">
        <f t="shared" si="4"/>
        <v>8.492562729875901</v>
      </c>
      <c r="O23" s="21">
        <v>81013</v>
      </c>
      <c r="P23" s="21">
        <v>2144</v>
      </c>
      <c r="Q23" s="30">
        <f t="shared" si="5"/>
        <v>2.646488835125227</v>
      </c>
      <c r="R23" s="24">
        <v>9064</v>
      </c>
      <c r="S23" s="21">
        <v>1112</v>
      </c>
      <c r="T23" s="30">
        <f t="shared" si="6"/>
        <v>12.268314210061783</v>
      </c>
      <c r="U23" s="65"/>
    </row>
    <row r="24" spans="1:21" ht="15" customHeight="1">
      <c r="A24" s="19">
        <v>19</v>
      </c>
      <c r="B24" s="20" t="s">
        <v>28</v>
      </c>
      <c r="C24" s="29">
        <f>PS_Adv_5!D24</f>
        <v>1183</v>
      </c>
      <c r="D24" s="21">
        <f>NPA_8!F24</f>
        <v>3</v>
      </c>
      <c r="E24" s="30">
        <f t="shared" si="0"/>
        <v>0.25359256128486896</v>
      </c>
      <c r="F24" s="29">
        <f>PS_Adv_5!E24</f>
        <v>5701</v>
      </c>
      <c r="G24" s="21">
        <f>NPA_8!J24</f>
        <v>8</v>
      </c>
      <c r="H24" s="30">
        <f t="shared" si="1"/>
        <v>0.14032625855113137</v>
      </c>
      <c r="I24" s="29">
        <f>PS_Adv_5!F24</f>
        <v>4309</v>
      </c>
      <c r="J24" s="21">
        <f>NPA_8!N24</f>
        <v>555</v>
      </c>
      <c r="K24" s="30">
        <f t="shared" si="2"/>
        <v>12.880018565792527</v>
      </c>
      <c r="L24" s="29">
        <f>PS_Adv_5!G24</f>
        <v>11193</v>
      </c>
      <c r="M24" s="29">
        <f t="shared" si="3"/>
        <v>566</v>
      </c>
      <c r="N24" s="30">
        <f t="shared" si="4"/>
        <v>5.056731886000179</v>
      </c>
      <c r="O24" s="21">
        <v>4619</v>
      </c>
      <c r="P24" s="21">
        <v>66</v>
      </c>
      <c r="Q24" s="30">
        <f t="shared" si="5"/>
        <v>1.4288807101104135</v>
      </c>
      <c r="R24" s="24">
        <v>305</v>
      </c>
      <c r="S24" s="21">
        <v>11</v>
      </c>
      <c r="T24" s="30">
        <f t="shared" si="6"/>
        <v>3.6065573770491803</v>
      </c>
      <c r="U24" s="65"/>
    </row>
    <row r="25" spans="1:21" ht="15" customHeight="1">
      <c r="A25" s="19">
        <v>20</v>
      </c>
      <c r="B25" s="20" t="s">
        <v>29</v>
      </c>
      <c r="C25" s="29">
        <f>PS_Adv_5!D25</f>
        <v>12482</v>
      </c>
      <c r="D25" s="21">
        <f>NPA_8!F25</f>
        <v>482</v>
      </c>
      <c r="E25" s="30">
        <f t="shared" si="0"/>
        <v>3.8615606473321584</v>
      </c>
      <c r="F25" s="29">
        <f>PS_Adv_5!E25</f>
        <v>19695</v>
      </c>
      <c r="G25" s="21">
        <f>NPA_8!J25</f>
        <v>490</v>
      </c>
      <c r="H25" s="30">
        <f t="shared" si="1"/>
        <v>2.487941101802488</v>
      </c>
      <c r="I25" s="29">
        <f>PS_Adv_5!F25</f>
        <v>14625</v>
      </c>
      <c r="J25" s="21">
        <f>NPA_8!N25</f>
        <v>128</v>
      </c>
      <c r="K25" s="30">
        <f t="shared" si="2"/>
        <v>0.8752136752136752</v>
      </c>
      <c r="L25" s="29">
        <f>PS_Adv_5!G25</f>
        <v>46802</v>
      </c>
      <c r="M25" s="29">
        <f t="shared" si="3"/>
        <v>1100</v>
      </c>
      <c r="N25" s="30">
        <f t="shared" si="4"/>
        <v>2.3503269091064483</v>
      </c>
      <c r="O25" s="21">
        <v>0</v>
      </c>
      <c r="P25" s="21">
        <v>96</v>
      </c>
      <c r="Q25" s="30" t="e">
        <f t="shared" si="5"/>
        <v>#DIV/0!</v>
      </c>
      <c r="R25" s="24">
        <v>683</v>
      </c>
      <c r="S25" s="21">
        <v>11</v>
      </c>
      <c r="T25" s="30">
        <f t="shared" si="6"/>
        <v>1.610541727672035</v>
      </c>
      <c r="U25" s="65"/>
    </row>
    <row r="26" spans="1:21" ht="15" customHeight="1">
      <c r="A26" s="19">
        <v>21</v>
      </c>
      <c r="B26" s="20" t="s">
        <v>30</v>
      </c>
      <c r="C26" s="29">
        <f>PS_Adv_5!D26</f>
        <v>0</v>
      </c>
      <c r="D26" s="21">
        <f>NPA_8!F26</f>
        <v>0</v>
      </c>
      <c r="E26" s="30" t="e">
        <f t="shared" si="0"/>
        <v>#DIV/0!</v>
      </c>
      <c r="F26" s="29">
        <f>PS_Adv_5!E26</f>
        <v>63</v>
      </c>
      <c r="G26" s="21">
        <f>NPA_8!J26</f>
        <v>0</v>
      </c>
      <c r="H26" s="30">
        <f t="shared" si="1"/>
        <v>0</v>
      </c>
      <c r="I26" s="29">
        <f>PS_Adv_5!F26</f>
        <v>49</v>
      </c>
      <c r="J26" s="21">
        <f>NPA_8!N26</f>
        <v>0</v>
      </c>
      <c r="K26" s="30">
        <f t="shared" si="2"/>
        <v>0</v>
      </c>
      <c r="L26" s="29">
        <f>PS_Adv_5!G26</f>
        <v>112</v>
      </c>
      <c r="M26" s="29">
        <f t="shared" si="3"/>
        <v>0</v>
      </c>
      <c r="N26" s="30">
        <f t="shared" si="4"/>
        <v>0</v>
      </c>
      <c r="O26" s="21">
        <v>0</v>
      </c>
      <c r="P26" s="21">
        <v>0</v>
      </c>
      <c r="Q26" s="30" t="e">
        <f t="shared" si="5"/>
        <v>#DIV/0!</v>
      </c>
      <c r="R26" s="24">
        <v>0</v>
      </c>
      <c r="S26" s="21">
        <v>0</v>
      </c>
      <c r="T26" s="30" t="e">
        <f t="shared" si="6"/>
        <v>#DIV/0!</v>
      </c>
      <c r="U26" s="65"/>
    </row>
    <row r="27" spans="1:21" s="62" customFormat="1" ht="15" customHeight="1">
      <c r="A27" s="13"/>
      <c r="B27" s="13" t="s">
        <v>31</v>
      </c>
      <c r="C27" s="29">
        <f>PS_Adv_5!D27</f>
        <v>2591616</v>
      </c>
      <c r="D27" s="21">
        <f>NPA_8!F27</f>
        <v>124514.64</v>
      </c>
      <c r="E27" s="31">
        <f t="shared" si="0"/>
        <v>4.804517335901615</v>
      </c>
      <c r="F27" s="22">
        <f>PS_Adv_5!E27</f>
        <v>2004054</v>
      </c>
      <c r="G27" s="21">
        <f>NPA_8!J27</f>
        <v>156481</v>
      </c>
      <c r="H27" s="31">
        <f t="shared" si="1"/>
        <v>7.8082227325211795</v>
      </c>
      <c r="I27" s="22">
        <f>PS_Adv_5!F27</f>
        <v>1102017</v>
      </c>
      <c r="J27" s="21">
        <f>NPA_8!N27</f>
        <v>71313.8</v>
      </c>
      <c r="K27" s="31">
        <f t="shared" si="2"/>
        <v>6.471206887008095</v>
      </c>
      <c r="L27" s="22">
        <f>PS_Adv_5!G27</f>
        <v>5697687</v>
      </c>
      <c r="M27" s="22">
        <f>SUM(M6:M26)</f>
        <v>352309.44</v>
      </c>
      <c r="N27" s="31">
        <f t="shared" si="4"/>
        <v>6.18337651752369</v>
      </c>
      <c r="O27" s="22">
        <f>SUM(O6:O26)</f>
        <v>640348.35</v>
      </c>
      <c r="P27" s="22">
        <f>SUM(P6:P26)</f>
        <v>21150</v>
      </c>
      <c r="Q27" s="31">
        <f t="shared" si="5"/>
        <v>3.3028897474320034</v>
      </c>
      <c r="R27" s="22">
        <f>SUM(R6:R26)</f>
        <v>93861</v>
      </c>
      <c r="S27" s="22">
        <f>SUM(S6:S26)</f>
        <v>7175</v>
      </c>
      <c r="T27" s="31">
        <f t="shared" si="6"/>
        <v>7.644282502849959</v>
      </c>
      <c r="U27" s="129"/>
    </row>
    <row r="28" spans="1:21" ht="15" customHeight="1">
      <c r="A28" s="19">
        <v>22</v>
      </c>
      <c r="B28" s="20" t="s">
        <v>32</v>
      </c>
      <c r="C28" s="29">
        <f>PS_Adv_5!D28</f>
        <v>0</v>
      </c>
      <c r="D28" s="21">
        <f>NPA_8!F28</f>
        <v>0</v>
      </c>
      <c r="E28" s="30" t="e">
        <f t="shared" si="0"/>
        <v>#DIV/0!</v>
      </c>
      <c r="F28" s="29">
        <f>PS_Adv_5!E28</f>
        <v>358</v>
      </c>
      <c r="G28" s="21">
        <f>NPA_8!J28</f>
        <v>6</v>
      </c>
      <c r="H28" s="30">
        <f t="shared" si="1"/>
        <v>1.675977653631285</v>
      </c>
      <c r="I28" s="29">
        <f>PS_Adv_5!F28</f>
        <v>1323</v>
      </c>
      <c r="J28" s="21">
        <f>NPA_8!N28</f>
        <v>0</v>
      </c>
      <c r="K28" s="30">
        <f t="shared" si="2"/>
        <v>0</v>
      </c>
      <c r="L28" s="29">
        <f>PS_Adv_5!G28</f>
        <v>1681</v>
      </c>
      <c r="M28" s="29">
        <f t="shared" si="3"/>
        <v>6</v>
      </c>
      <c r="N28" s="30">
        <f t="shared" si="4"/>
        <v>0.35693039857227843</v>
      </c>
      <c r="O28" s="21">
        <v>25</v>
      </c>
      <c r="P28" s="21">
        <v>0</v>
      </c>
      <c r="Q28" s="30">
        <f t="shared" si="5"/>
        <v>0</v>
      </c>
      <c r="R28" s="24">
        <v>97</v>
      </c>
      <c r="S28" s="21">
        <v>0</v>
      </c>
      <c r="T28" s="30">
        <f t="shared" si="6"/>
        <v>0</v>
      </c>
      <c r="U28" s="65"/>
    </row>
    <row r="29" spans="1:21" ht="15" customHeight="1">
      <c r="A29" s="19">
        <v>23</v>
      </c>
      <c r="B29" s="20" t="s">
        <v>33</v>
      </c>
      <c r="C29" s="29">
        <f>PS_Adv_5!D29</f>
        <v>2</v>
      </c>
      <c r="D29" s="21">
        <f>NPA_8!F29</f>
        <v>0</v>
      </c>
      <c r="E29" s="30">
        <f t="shared" si="0"/>
        <v>0</v>
      </c>
      <c r="F29" s="29">
        <f>PS_Adv_5!E29</f>
        <v>10892</v>
      </c>
      <c r="G29" s="21">
        <f>NPA_8!J29</f>
        <v>18920</v>
      </c>
      <c r="H29" s="30">
        <f t="shared" si="1"/>
        <v>173.70547190598606</v>
      </c>
      <c r="I29" s="29">
        <f>PS_Adv_5!F29</f>
        <v>6617</v>
      </c>
      <c r="J29" s="21">
        <f>NPA_8!N29</f>
        <v>330</v>
      </c>
      <c r="K29" s="30">
        <f t="shared" si="2"/>
        <v>4.98715429953151</v>
      </c>
      <c r="L29" s="29">
        <f>PS_Adv_5!G29</f>
        <v>17511</v>
      </c>
      <c r="M29" s="29">
        <f t="shared" si="3"/>
        <v>19250</v>
      </c>
      <c r="N29" s="30">
        <f t="shared" si="4"/>
        <v>109.9309005767803</v>
      </c>
      <c r="O29" s="21">
        <v>0</v>
      </c>
      <c r="P29" s="21">
        <v>0</v>
      </c>
      <c r="Q29" s="30" t="e">
        <f t="shared" si="5"/>
        <v>#DIV/0!</v>
      </c>
      <c r="R29" s="24">
        <v>0</v>
      </c>
      <c r="S29" s="21">
        <v>0</v>
      </c>
      <c r="T29" s="30" t="e">
        <f t="shared" si="6"/>
        <v>#DIV/0!</v>
      </c>
      <c r="U29" s="65"/>
    </row>
    <row r="30" spans="1:21" ht="15" customHeight="1">
      <c r="A30" s="19">
        <v>24</v>
      </c>
      <c r="B30" s="20" t="s">
        <v>34</v>
      </c>
      <c r="C30" s="29">
        <f>PS_Adv_5!D30</f>
        <v>0</v>
      </c>
      <c r="D30" s="21">
        <f>NPA_8!F30</f>
        <v>0</v>
      </c>
      <c r="E30" s="30" t="e">
        <f t="shared" si="0"/>
        <v>#DIV/0!</v>
      </c>
      <c r="F30" s="29">
        <f>PS_Adv_5!E30</f>
        <v>1806</v>
      </c>
      <c r="G30" s="21">
        <f>NPA_8!J30</f>
        <v>270</v>
      </c>
      <c r="H30" s="30">
        <f t="shared" si="1"/>
        <v>14.950166112956811</v>
      </c>
      <c r="I30" s="29">
        <f>PS_Adv_5!F30</f>
        <v>6987</v>
      </c>
      <c r="J30" s="21">
        <f>NPA_8!N30</f>
        <v>98</v>
      </c>
      <c r="K30" s="30">
        <f t="shared" si="2"/>
        <v>1.40260483755546</v>
      </c>
      <c r="L30" s="29">
        <f>PS_Adv_5!G30</f>
        <v>8793</v>
      </c>
      <c r="M30" s="29">
        <f t="shared" si="3"/>
        <v>368</v>
      </c>
      <c r="N30" s="30">
        <f t="shared" si="4"/>
        <v>4.185147276242466</v>
      </c>
      <c r="O30" s="21">
        <v>145</v>
      </c>
      <c r="P30" s="21">
        <v>24</v>
      </c>
      <c r="Q30" s="30">
        <f t="shared" si="5"/>
        <v>16.551724137931036</v>
      </c>
      <c r="R30" s="24">
        <v>315</v>
      </c>
      <c r="S30" s="21">
        <v>42</v>
      </c>
      <c r="T30" s="30">
        <f t="shared" si="6"/>
        <v>13.333333333333334</v>
      </c>
      <c r="U30" s="65"/>
    </row>
    <row r="31" spans="1:21" ht="15" customHeight="1">
      <c r="A31" s="19">
        <v>25</v>
      </c>
      <c r="B31" s="20" t="s">
        <v>35</v>
      </c>
      <c r="C31" s="29">
        <f>PS_Adv_5!D31</f>
        <v>2</v>
      </c>
      <c r="D31" s="21">
        <f>NPA_8!F31</f>
        <v>0</v>
      </c>
      <c r="E31" s="30">
        <f t="shared" si="0"/>
        <v>0</v>
      </c>
      <c r="F31" s="29">
        <f>PS_Adv_5!E31</f>
        <v>16131</v>
      </c>
      <c r="G31" s="21">
        <f>NPA_8!J31</f>
        <v>11</v>
      </c>
      <c r="H31" s="30">
        <f t="shared" si="1"/>
        <v>0.06819168061496497</v>
      </c>
      <c r="I31" s="29">
        <f>PS_Adv_5!F31</f>
        <v>5432</v>
      </c>
      <c r="J31" s="21">
        <f>NPA_8!N31</f>
        <v>5</v>
      </c>
      <c r="K31" s="30">
        <f t="shared" si="2"/>
        <v>0.09204712812960236</v>
      </c>
      <c r="L31" s="29">
        <f>PS_Adv_5!G31</f>
        <v>21565</v>
      </c>
      <c r="M31" s="29">
        <f t="shared" si="3"/>
        <v>16</v>
      </c>
      <c r="N31" s="30">
        <f t="shared" si="4"/>
        <v>0.07419429631347091</v>
      </c>
      <c r="O31" s="21">
        <v>5600</v>
      </c>
      <c r="P31" s="21">
        <v>5</v>
      </c>
      <c r="Q31" s="30">
        <f t="shared" si="5"/>
        <v>0.08928571428571429</v>
      </c>
      <c r="R31" s="24">
        <v>145</v>
      </c>
      <c r="S31" s="21">
        <v>4</v>
      </c>
      <c r="T31" s="30">
        <f t="shared" si="6"/>
        <v>2.7586206896551726</v>
      </c>
      <c r="U31" s="65"/>
    </row>
    <row r="32" spans="1:21" ht="15" customHeight="1">
      <c r="A32" s="19">
        <v>26</v>
      </c>
      <c r="B32" s="20" t="s">
        <v>36</v>
      </c>
      <c r="C32" s="29">
        <f>PS_Adv_5!D32</f>
        <v>482</v>
      </c>
      <c r="D32" s="21">
        <f>NPA_8!F32</f>
        <v>306</v>
      </c>
      <c r="E32" s="30">
        <f t="shared" si="0"/>
        <v>63.48547717842324</v>
      </c>
      <c r="F32" s="29">
        <f>PS_Adv_5!E32</f>
        <v>1578</v>
      </c>
      <c r="G32" s="21">
        <f>NPA_8!J32</f>
        <v>311</v>
      </c>
      <c r="H32" s="30">
        <f t="shared" si="1"/>
        <v>19.7084917617237</v>
      </c>
      <c r="I32" s="29">
        <f>PS_Adv_5!F32</f>
        <v>1135</v>
      </c>
      <c r="J32" s="21">
        <f>NPA_8!N32</f>
        <v>180</v>
      </c>
      <c r="K32" s="30">
        <f t="shared" si="2"/>
        <v>15.859030837004406</v>
      </c>
      <c r="L32" s="29">
        <f>PS_Adv_5!G32</f>
        <v>3195</v>
      </c>
      <c r="M32" s="29">
        <f t="shared" si="3"/>
        <v>797</v>
      </c>
      <c r="N32" s="30">
        <f t="shared" si="4"/>
        <v>24.9452269170579</v>
      </c>
      <c r="O32" s="21">
        <v>4640</v>
      </c>
      <c r="P32" s="21">
        <v>0</v>
      </c>
      <c r="Q32" s="30">
        <f t="shared" si="5"/>
        <v>0</v>
      </c>
      <c r="R32" s="24">
        <v>613</v>
      </c>
      <c r="S32" s="21">
        <v>82</v>
      </c>
      <c r="T32" s="30">
        <f t="shared" si="6"/>
        <v>13.376835236541599</v>
      </c>
      <c r="U32" s="65"/>
    </row>
    <row r="33" spans="1:21" ht="15" customHeight="1">
      <c r="A33" s="19">
        <v>27</v>
      </c>
      <c r="B33" s="20" t="s">
        <v>37</v>
      </c>
      <c r="C33" s="29">
        <f>PS_Adv_5!D33</f>
        <v>1130931</v>
      </c>
      <c r="D33" s="21">
        <f>NPA_8!F33</f>
        <v>119976</v>
      </c>
      <c r="E33" s="30">
        <f t="shared" si="0"/>
        <v>10.608604768991212</v>
      </c>
      <c r="F33" s="29">
        <f>PS_Adv_5!E33</f>
        <v>245800</v>
      </c>
      <c r="G33" s="21">
        <f>NPA_8!J33</f>
        <v>14870</v>
      </c>
      <c r="H33" s="30">
        <f t="shared" si="1"/>
        <v>6.049633848657445</v>
      </c>
      <c r="I33" s="29">
        <f>PS_Adv_5!F33</f>
        <v>769541</v>
      </c>
      <c r="J33" s="21">
        <f>NPA_8!N33</f>
        <v>9903</v>
      </c>
      <c r="K33" s="30">
        <f t="shared" si="2"/>
        <v>1.2868710049237142</v>
      </c>
      <c r="L33" s="29">
        <f>PS_Adv_5!G33</f>
        <v>2146272</v>
      </c>
      <c r="M33" s="29">
        <f t="shared" si="3"/>
        <v>144749</v>
      </c>
      <c r="N33" s="30">
        <f t="shared" si="4"/>
        <v>6.744205767023005</v>
      </c>
      <c r="O33" s="188">
        <v>743242</v>
      </c>
      <c r="P33" s="188">
        <v>3415</v>
      </c>
      <c r="Q33" s="30">
        <f t="shared" si="5"/>
        <v>0.4594734958465749</v>
      </c>
      <c r="R33" s="189">
        <v>77620</v>
      </c>
      <c r="S33" s="188">
        <v>2986</v>
      </c>
      <c r="T33" s="30">
        <f t="shared" si="6"/>
        <v>3.846946663231126</v>
      </c>
      <c r="U33" s="65"/>
    </row>
    <row r="34" spans="1:21" s="62" customFormat="1" ht="15" customHeight="1">
      <c r="A34" s="13"/>
      <c r="B34" s="13" t="s">
        <v>31</v>
      </c>
      <c r="C34" s="29">
        <f>PS_Adv_5!D34</f>
        <v>1131417</v>
      </c>
      <c r="D34" s="21">
        <f>NPA_8!F34</f>
        <v>120282</v>
      </c>
      <c r="E34" s="31">
        <f t="shared" si="0"/>
        <v>10.631093575578236</v>
      </c>
      <c r="F34" s="22">
        <f>PS_Adv_5!E34</f>
        <v>276565</v>
      </c>
      <c r="G34" s="21">
        <f>NPA_8!J34</f>
        <v>34388</v>
      </c>
      <c r="H34" s="31">
        <f t="shared" si="1"/>
        <v>12.433966698606115</v>
      </c>
      <c r="I34" s="22">
        <f>PS_Adv_5!F34</f>
        <v>791035</v>
      </c>
      <c r="J34" s="21">
        <f>NPA_8!N34</f>
        <v>10516</v>
      </c>
      <c r="K34" s="31">
        <f t="shared" si="2"/>
        <v>1.3293975614226932</v>
      </c>
      <c r="L34" s="22">
        <f>PS_Adv_5!G34</f>
        <v>2199017</v>
      </c>
      <c r="M34" s="22">
        <f>SUM(M28:M33)</f>
        <v>165186</v>
      </c>
      <c r="N34" s="31">
        <f t="shared" si="4"/>
        <v>7.511810959169483</v>
      </c>
      <c r="O34" s="22">
        <f>SUM(O28:O33)</f>
        <v>753652</v>
      </c>
      <c r="P34" s="22">
        <f>SUM(P28:P33)</f>
        <v>3444</v>
      </c>
      <c r="Q34" s="31">
        <f t="shared" si="5"/>
        <v>0.4569748371927627</v>
      </c>
      <c r="R34" s="22">
        <f>SUM(R28:R33)</f>
        <v>78790</v>
      </c>
      <c r="S34" s="22">
        <f>SUM(S28:S33)</f>
        <v>3114</v>
      </c>
      <c r="T34" s="31">
        <f t="shared" si="6"/>
        <v>3.9522782078944028</v>
      </c>
      <c r="U34" s="129"/>
    </row>
    <row r="35" spans="1:21" ht="15" customHeight="1">
      <c r="A35" s="19">
        <v>28</v>
      </c>
      <c r="B35" s="20" t="s">
        <v>38</v>
      </c>
      <c r="C35" s="29">
        <f>PS_Adv_5!D35</f>
        <v>57997</v>
      </c>
      <c r="D35" s="21">
        <f>NPA_8!F35</f>
        <v>0</v>
      </c>
      <c r="E35" s="30">
        <f t="shared" si="0"/>
        <v>0</v>
      </c>
      <c r="F35" s="29">
        <f>PS_Adv_5!E35</f>
        <v>103086</v>
      </c>
      <c r="G35" s="21">
        <f>NPA_8!J35</f>
        <v>0</v>
      </c>
      <c r="H35" s="30">
        <f t="shared" si="1"/>
        <v>0</v>
      </c>
      <c r="I35" s="29">
        <f>PS_Adv_5!F35</f>
        <v>60560</v>
      </c>
      <c r="J35" s="21">
        <f>NPA_8!N35</f>
        <v>0</v>
      </c>
      <c r="K35" s="30">
        <f t="shared" si="2"/>
        <v>0</v>
      </c>
      <c r="L35" s="29">
        <f>PS_Adv_5!G35</f>
        <v>221643</v>
      </c>
      <c r="M35" s="29">
        <f t="shared" si="3"/>
        <v>0</v>
      </c>
      <c r="N35" s="30">
        <f t="shared" si="4"/>
        <v>0</v>
      </c>
      <c r="O35" s="21">
        <v>30</v>
      </c>
      <c r="P35" s="21">
        <v>257</v>
      </c>
      <c r="Q35" s="30">
        <f t="shared" si="5"/>
        <v>856.6666666666666</v>
      </c>
      <c r="R35" s="24">
        <v>10</v>
      </c>
      <c r="S35" s="21">
        <v>4</v>
      </c>
      <c r="T35" s="30">
        <f t="shared" si="6"/>
        <v>40</v>
      </c>
      <c r="U35" s="65"/>
    </row>
    <row r="36" spans="1:21" ht="15" customHeight="1">
      <c r="A36" s="19">
        <v>29</v>
      </c>
      <c r="B36" s="20" t="s">
        <v>39</v>
      </c>
      <c r="C36" s="29">
        <f>PS_Adv_5!D36</f>
        <v>0</v>
      </c>
      <c r="D36" s="21">
        <f>NPA_8!F36</f>
        <v>0</v>
      </c>
      <c r="E36" s="30" t="e">
        <f t="shared" si="0"/>
        <v>#DIV/0!</v>
      </c>
      <c r="F36" s="29">
        <f>PS_Adv_5!E36</f>
        <v>0</v>
      </c>
      <c r="G36" s="21">
        <f>NPA_8!J36</f>
        <v>0</v>
      </c>
      <c r="H36" s="30" t="e">
        <f t="shared" si="1"/>
        <v>#DIV/0!</v>
      </c>
      <c r="I36" s="29">
        <f>PS_Adv_5!F36</f>
        <v>0</v>
      </c>
      <c r="J36" s="21">
        <f>NPA_8!N36</f>
        <v>0</v>
      </c>
      <c r="K36" s="30" t="e">
        <f t="shared" si="2"/>
        <v>#DIV/0!</v>
      </c>
      <c r="L36" s="29">
        <f>PS_Adv_5!G36</f>
        <v>0</v>
      </c>
      <c r="M36" s="29">
        <f t="shared" si="3"/>
        <v>0</v>
      </c>
      <c r="N36" s="30" t="e">
        <f t="shared" si="4"/>
        <v>#DIV/0!</v>
      </c>
      <c r="O36" s="21">
        <v>0</v>
      </c>
      <c r="P36" s="21">
        <v>0</v>
      </c>
      <c r="Q36" s="30" t="e">
        <f t="shared" si="5"/>
        <v>#DIV/0!</v>
      </c>
      <c r="R36" s="24">
        <v>0</v>
      </c>
      <c r="S36" s="21">
        <v>0</v>
      </c>
      <c r="T36" s="30" t="e">
        <f t="shared" si="6"/>
        <v>#DIV/0!</v>
      </c>
      <c r="U36" s="65"/>
    </row>
    <row r="37" spans="1:21" ht="15" customHeight="1">
      <c r="A37" s="19">
        <v>30</v>
      </c>
      <c r="B37" s="20" t="s">
        <v>40</v>
      </c>
      <c r="C37" s="29">
        <f>PS_Adv_5!D37</f>
        <v>0</v>
      </c>
      <c r="D37" s="21">
        <f>NPA_8!F37</f>
        <v>0</v>
      </c>
      <c r="E37" s="30" t="e">
        <f t="shared" si="0"/>
        <v>#DIV/0!</v>
      </c>
      <c r="F37" s="29">
        <f>PS_Adv_5!E37</f>
        <v>0</v>
      </c>
      <c r="G37" s="21">
        <f>NPA_8!J37</f>
        <v>0</v>
      </c>
      <c r="H37" s="30" t="e">
        <f t="shared" si="1"/>
        <v>#DIV/0!</v>
      </c>
      <c r="I37" s="29">
        <f>PS_Adv_5!F37</f>
        <v>0</v>
      </c>
      <c r="J37" s="21">
        <f>NPA_8!N37</f>
        <v>0</v>
      </c>
      <c r="K37" s="30" t="e">
        <f t="shared" si="2"/>
        <v>#DIV/0!</v>
      </c>
      <c r="L37" s="29">
        <f>PS_Adv_5!G37</f>
        <v>0</v>
      </c>
      <c r="M37" s="29">
        <f t="shared" si="3"/>
        <v>0</v>
      </c>
      <c r="N37" s="30" t="e">
        <f t="shared" si="4"/>
        <v>#DIV/0!</v>
      </c>
      <c r="O37" s="21">
        <v>0</v>
      </c>
      <c r="P37" s="21">
        <v>0</v>
      </c>
      <c r="Q37" s="30" t="e">
        <f t="shared" si="5"/>
        <v>#DIV/0!</v>
      </c>
      <c r="R37" s="24">
        <v>0</v>
      </c>
      <c r="S37" s="21">
        <v>0</v>
      </c>
      <c r="T37" s="30" t="e">
        <f t="shared" si="6"/>
        <v>#DIV/0!</v>
      </c>
      <c r="U37" s="65"/>
    </row>
    <row r="38" spans="1:21" ht="15" customHeight="1">
      <c r="A38" s="19">
        <v>31</v>
      </c>
      <c r="B38" s="20" t="s">
        <v>41</v>
      </c>
      <c r="C38" s="29">
        <f>PS_Adv_5!D38</f>
        <v>258244</v>
      </c>
      <c r="D38" s="21">
        <f>NPA_8!F38</f>
        <v>7091</v>
      </c>
      <c r="E38" s="30">
        <f t="shared" si="0"/>
        <v>2.745852759405833</v>
      </c>
      <c r="F38" s="29">
        <f>PS_Adv_5!E38</f>
        <v>56241</v>
      </c>
      <c r="G38" s="21">
        <f>NPA_8!J38</f>
        <v>4195</v>
      </c>
      <c r="H38" s="30">
        <f t="shared" si="1"/>
        <v>7.4589712131718855</v>
      </c>
      <c r="I38" s="29">
        <f>PS_Adv_5!F38</f>
        <v>266844</v>
      </c>
      <c r="J38" s="21">
        <f>NPA_8!N38</f>
        <v>295</v>
      </c>
      <c r="K38" s="30">
        <f t="shared" si="2"/>
        <v>0.11055148326362968</v>
      </c>
      <c r="L38" s="29">
        <f>PS_Adv_5!G38</f>
        <v>581329</v>
      </c>
      <c r="M38" s="29">
        <f t="shared" si="3"/>
        <v>11581</v>
      </c>
      <c r="N38" s="30">
        <f t="shared" si="4"/>
        <v>1.992159345224477</v>
      </c>
      <c r="O38" s="21">
        <v>75674</v>
      </c>
      <c r="P38" s="21">
        <v>23</v>
      </c>
      <c r="Q38" s="30">
        <f t="shared" si="5"/>
        <v>0.030393530142453155</v>
      </c>
      <c r="R38" s="24">
        <v>1643</v>
      </c>
      <c r="S38" s="21">
        <v>5</v>
      </c>
      <c r="T38" s="30">
        <f t="shared" si="6"/>
        <v>0.30432136335970783</v>
      </c>
      <c r="U38" s="65"/>
    </row>
    <row r="39" spans="1:21" ht="15" customHeight="1">
      <c r="A39" s="19">
        <v>32</v>
      </c>
      <c r="B39" s="20" t="s">
        <v>42</v>
      </c>
      <c r="C39" s="29">
        <f>PS_Adv_5!D39</f>
        <v>172335</v>
      </c>
      <c r="D39" s="21">
        <f>NPA_8!F39</f>
        <v>3942</v>
      </c>
      <c r="E39" s="30">
        <f t="shared" si="0"/>
        <v>2.287405344242319</v>
      </c>
      <c r="F39" s="29">
        <f>PS_Adv_5!E39</f>
        <v>168363</v>
      </c>
      <c r="G39" s="21">
        <f>NPA_8!J39</f>
        <v>4232</v>
      </c>
      <c r="H39" s="30">
        <f t="shared" si="1"/>
        <v>2.513616412157065</v>
      </c>
      <c r="I39" s="29">
        <f>PS_Adv_5!F39</f>
        <v>34763</v>
      </c>
      <c r="J39" s="21">
        <f>NPA_8!N39</f>
        <v>1932</v>
      </c>
      <c r="K39" s="30">
        <f t="shared" si="2"/>
        <v>5.557633115668958</v>
      </c>
      <c r="L39" s="29">
        <f>PS_Adv_5!G39</f>
        <v>375461</v>
      </c>
      <c r="M39" s="29">
        <f t="shared" si="3"/>
        <v>10106</v>
      </c>
      <c r="N39" s="30">
        <f t="shared" si="4"/>
        <v>2.6916244297010876</v>
      </c>
      <c r="O39" s="21">
        <v>33100</v>
      </c>
      <c r="P39" s="21">
        <v>418</v>
      </c>
      <c r="Q39" s="30">
        <f t="shared" si="5"/>
        <v>1.2628398791540785</v>
      </c>
      <c r="R39" s="24">
        <v>248</v>
      </c>
      <c r="S39" s="21">
        <v>2</v>
      </c>
      <c r="T39" s="30">
        <f t="shared" si="6"/>
        <v>0.8064516129032258</v>
      </c>
      <c r="U39" s="65"/>
    </row>
    <row r="40" spans="1:21" ht="15" customHeight="1">
      <c r="A40" s="19">
        <v>33</v>
      </c>
      <c r="B40" s="20" t="s">
        <v>43</v>
      </c>
      <c r="C40" s="29">
        <f>PS_Adv_5!D40</f>
        <v>6849</v>
      </c>
      <c r="D40" s="21">
        <f>NPA_8!F40</f>
        <v>275</v>
      </c>
      <c r="E40" s="30">
        <f t="shared" si="0"/>
        <v>4.015184698496131</v>
      </c>
      <c r="F40" s="29">
        <f>PS_Adv_5!E40</f>
        <v>74230</v>
      </c>
      <c r="G40" s="21">
        <f>NPA_8!J40</f>
        <v>1064</v>
      </c>
      <c r="H40" s="30">
        <f t="shared" si="1"/>
        <v>1.4333827293547083</v>
      </c>
      <c r="I40" s="29">
        <f>PS_Adv_5!F40</f>
        <v>0</v>
      </c>
      <c r="J40" s="21">
        <f>NPA_8!N40</f>
        <v>0</v>
      </c>
      <c r="K40" s="30" t="e">
        <f t="shared" si="2"/>
        <v>#DIV/0!</v>
      </c>
      <c r="L40" s="29">
        <f>PS_Adv_5!G40</f>
        <v>81079</v>
      </c>
      <c r="M40" s="29">
        <f t="shared" si="3"/>
        <v>1339</v>
      </c>
      <c r="N40" s="30">
        <f t="shared" si="4"/>
        <v>1.6514757212101778</v>
      </c>
      <c r="O40" s="21">
        <v>0</v>
      </c>
      <c r="P40" s="21">
        <v>0</v>
      </c>
      <c r="Q40" s="30" t="e">
        <f t="shared" si="5"/>
        <v>#DIV/0!</v>
      </c>
      <c r="R40" s="24">
        <v>0</v>
      </c>
      <c r="S40" s="21">
        <v>0</v>
      </c>
      <c r="T40" s="30" t="e">
        <f t="shared" si="6"/>
        <v>#DIV/0!</v>
      </c>
      <c r="U40" s="65"/>
    </row>
    <row r="41" spans="1:21" ht="15" customHeight="1">
      <c r="A41" s="19">
        <v>34</v>
      </c>
      <c r="B41" s="20" t="s">
        <v>44</v>
      </c>
      <c r="C41" s="29">
        <f>PS_Adv_5!D41</f>
        <v>1123</v>
      </c>
      <c r="D41" s="21">
        <f>NPA_8!F41</f>
        <v>30</v>
      </c>
      <c r="E41" s="30">
        <f t="shared" si="0"/>
        <v>2.671415850400712</v>
      </c>
      <c r="F41" s="29">
        <f>PS_Adv_5!E41</f>
        <v>3604</v>
      </c>
      <c r="G41" s="21">
        <f>NPA_8!J41</f>
        <v>39</v>
      </c>
      <c r="H41" s="30">
        <f t="shared" si="1"/>
        <v>1.0821309655937847</v>
      </c>
      <c r="I41" s="29">
        <f>PS_Adv_5!F41</f>
        <v>2672</v>
      </c>
      <c r="J41" s="21">
        <f>NPA_8!N41</f>
        <v>0</v>
      </c>
      <c r="K41" s="30">
        <f t="shared" si="2"/>
        <v>0</v>
      </c>
      <c r="L41" s="29">
        <f>PS_Adv_5!G41</f>
        <v>7399</v>
      </c>
      <c r="M41" s="29">
        <f t="shared" si="3"/>
        <v>69</v>
      </c>
      <c r="N41" s="30">
        <f t="shared" si="4"/>
        <v>0.9325584538451142</v>
      </c>
      <c r="O41" s="21">
        <v>0</v>
      </c>
      <c r="P41" s="21">
        <v>0</v>
      </c>
      <c r="Q41" s="30" t="e">
        <f t="shared" si="5"/>
        <v>#DIV/0!</v>
      </c>
      <c r="R41" s="24">
        <v>39</v>
      </c>
      <c r="S41" s="21">
        <v>0</v>
      </c>
      <c r="T41" s="30">
        <f t="shared" si="6"/>
        <v>0</v>
      </c>
      <c r="U41" s="65"/>
    </row>
    <row r="42" spans="1:21" ht="15" customHeight="1">
      <c r="A42" s="19">
        <v>35</v>
      </c>
      <c r="B42" s="20" t="s">
        <v>45</v>
      </c>
      <c r="C42" s="29">
        <f>PS_Adv_5!D42</f>
        <v>3991</v>
      </c>
      <c r="D42" s="21">
        <f>NPA_8!F42</f>
        <v>0</v>
      </c>
      <c r="E42" s="30">
        <f t="shared" si="0"/>
        <v>0</v>
      </c>
      <c r="F42" s="29">
        <f>PS_Adv_5!E42</f>
        <v>7320</v>
      </c>
      <c r="G42" s="21">
        <f>NPA_8!J42</f>
        <v>519</v>
      </c>
      <c r="H42" s="30">
        <f t="shared" si="1"/>
        <v>7.090163934426229</v>
      </c>
      <c r="I42" s="29">
        <f>PS_Adv_5!F42</f>
        <v>11099</v>
      </c>
      <c r="J42" s="21">
        <f>NPA_8!N42</f>
        <v>196</v>
      </c>
      <c r="K42" s="30">
        <f t="shared" si="2"/>
        <v>1.765924858095324</v>
      </c>
      <c r="L42" s="29">
        <f>PS_Adv_5!G42</f>
        <v>22410</v>
      </c>
      <c r="M42" s="29">
        <f t="shared" si="3"/>
        <v>715</v>
      </c>
      <c r="N42" s="30">
        <f t="shared" si="4"/>
        <v>3.1905399375278893</v>
      </c>
      <c r="O42" s="21">
        <v>2610</v>
      </c>
      <c r="P42" s="21">
        <v>70</v>
      </c>
      <c r="Q42" s="30">
        <f t="shared" si="5"/>
        <v>2.681992337164751</v>
      </c>
      <c r="R42" s="24">
        <v>0</v>
      </c>
      <c r="S42" s="21">
        <v>0</v>
      </c>
      <c r="T42" s="30" t="e">
        <f t="shared" si="6"/>
        <v>#DIV/0!</v>
      </c>
      <c r="U42" s="65"/>
    </row>
    <row r="43" spans="1:21" ht="15" customHeight="1">
      <c r="A43" s="19">
        <v>36</v>
      </c>
      <c r="B43" s="20" t="s">
        <v>46</v>
      </c>
      <c r="C43" s="29">
        <f>PS_Adv_5!D43</f>
        <v>65154</v>
      </c>
      <c r="D43" s="21">
        <f>NPA_8!F43</f>
        <v>30</v>
      </c>
      <c r="E43" s="30">
        <f t="shared" si="0"/>
        <v>0.04604475550234828</v>
      </c>
      <c r="F43" s="29">
        <f>PS_Adv_5!E43</f>
        <v>17198</v>
      </c>
      <c r="G43" s="21">
        <f>NPA_8!J43</f>
        <v>140</v>
      </c>
      <c r="H43" s="30">
        <f t="shared" si="1"/>
        <v>0.814048145133155</v>
      </c>
      <c r="I43" s="29">
        <f>PS_Adv_5!F43</f>
        <v>2819</v>
      </c>
      <c r="J43" s="21">
        <f>NPA_8!N43</f>
        <v>2</v>
      </c>
      <c r="K43" s="30">
        <f t="shared" si="2"/>
        <v>0.0709471443774388</v>
      </c>
      <c r="L43" s="29">
        <f>PS_Adv_5!G43</f>
        <v>85171</v>
      </c>
      <c r="M43" s="29">
        <f t="shared" si="3"/>
        <v>172</v>
      </c>
      <c r="N43" s="30">
        <f t="shared" si="4"/>
        <v>0.20194667198929214</v>
      </c>
      <c r="O43" s="21">
        <v>0</v>
      </c>
      <c r="P43" s="21">
        <v>0</v>
      </c>
      <c r="Q43" s="30" t="e">
        <f t="shared" si="5"/>
        <v>#DIV/0!</v>
      </c>
      <c r="R43" s="24">
        <v>6</v>
      </c>
      <c r="S43" s="21">
        <v>0</v>
      </c>
      <c r="T43" s="30">
        <f t="shared" si="6"/>
        <v>0</v>
      </c>
      <c r="U43" s="65"/>
    </row>
    <row r="44" spans="1:21" ht="15" customHeight="1">
      <c r="A44" s="19">
        <v>37</v>
      </c>
      <c r="B44" s="20" t="s">
        <v>47</v>
      </c>
      <c r="C44" s="29">
        <f>PS_Adv_5!D44</f>
        <v>0</v>
      </c>
      <c r="D44" s="21">
        <f>NPA_8!F44</f>
        <v>0</v>
      </c>
      <c r="E44" s="30" t="e">
        <f t="shared" si="0"/>
        <v>#DIV/0!</v>
      </c>
      <c r="F44" s="29">
        <f>PS_Adv_5!E44</f>
        <v>0</v>
      </c>
      <c r="G44" s="21">
        <f>NPA_8!J44</f>
        <v>0</v>
      </c>
      <c r="H44" s="30" t="e">
        <f t="shared" si="1"/>
        <v>#DIV/0!</v>
      </c>
      <c r="I44" s="29">
        <f>PS_Adv_5!F44</f>
        <v>293</v>
      </c>
      <c r="J44" s="21">
        <f>NPA_8!N44</f>
        <v>0</v>
      </c>
      <c r="K44" s="30">
        <f t="shared" si="2"/>
        <v>0</v>
      </c>
      <c r="L44" s="29">
        <f>PS_Adv_5!G44</f>
        <v>293</v>
      </c>
      <c r="M44" s="29">
        <f t="shared" si="3"/>
        <v>0</v>
      </c>
      <c r="N44" s="30">
        <f t="shared" si="4"/>
        <v>0</v>
      </c>
      <c r="O44" s="21">
        <v>0</v>
      </c>
      <c r="P44" s="21">
        <v>15</v>
      </c>
      <c r="Q44" s="30" t="e">
        <f t="shared" si="5"/>
        <v>#DIV/0!</v>
      </c>
      <c r="R44" s="24">
        <v>27</v>
      </c>
      <c r="S44" s="21">
        <v>0</v>
      </c>
      <c r="T44" s="30">
        <f t="shared" si="6"/>
        <v>0</v>
      </c>
      <c r="U44" s="65"/>
    </row>
    <row r="45" spans="1:21" ht="15" customHeight="1">
      <c r="A45" s="19">
        <v>38</v>
      </c>
      <c r="B45" s="20" t="s">
        <v>48</v>
      </c>
      <c r="C45" s="29">
        <f>PS_Adv_5!D45</f>
        <v>2428</v>
      </c>
      <c r="D45" s="21">
        <f>NPA_8!F45</f>
        <v>1</v>
      </c>
      <c r="E45" s="30">
        <f t="shared" si="0"/>
        <v>0.04118616144975288</v>
      </c>
      <c r="F45" s="29">
        <f>PS_Adv_5!E45</f>
        <v>2040</v>
      </c>
      <c r="G45" s="21">
        <f>NPA_8!J45</f>
        <v>53</v>
      </c>
      <c r="H45" s="30">
        <f t="shared" si="1"/>
        <v>2.5980392156862746</v>
      </c>
      <c r="I45" s="29">
        <f>PS_Adv_5!F45</f>
        <v>857</v>
      </c>
      <c r="J45" s="21">
        <f>NPA_8!N45</f>
        <v>0</v>
      </c>
      <c r="K45" s="30">
        <f t="shared" si="2"/>
        <v>0</v>
      </c>
      <c r="L45" s="29">
        <f>PS_Adv_5!G45</f>
        <v>5325</v>
      </c>
      <c r="M45" s="29">
        <f t="shared" si="3"/>
        <v>54</v>
      </c>
      <c r="N45" s="30">
        <f t="shared" si="4"/>
        <v>1.0140845070422535</v>
      </c>
      <c r="O45" s="21">
        <v>1059</v>
      </c>
      <c r="P45" s="21">
        <v>0</v>
      </c>
      <c r="Q45" s="30">
        <f t="shared" si="5"/>
        <v>0</v>
      </c>
      <c r="R45" s="24">
        <v>11</v>
      </c>
      <c r="S45" s="21">
        <v>0</v>
      </c>
      <c r="T45" s="30">
        <f t="shared" si="6"/>
        <v>0</v>
      </c>
      <c r="U45" s="65"/>
    </row>
    <row r="46" spans="1:21" ht="15" customHeight="1">
      <c r="A46" s="19">
        <v>39</v>
      </c>
      <c r="B46" s="20" t="s">
        <v>49</v>
      </c>
      <c r="C46" s="29">
        <f>PS_Adv_5!D46</f>
        <v>11</v>
      </c>
      <c r="D46" s="21">
        <f>NPA_8!F46</f>
        <v>64</v>
      </c>
      <c r="E46" s="30">
        <f t="shared" si="0"/>
        <v>581.8181818181819</v>
      </c>
      <c r="F46" s="29">
        <f>PS_Adv_5!E46</f>
        <v>797</v>
      </c>
      <c r="G46" s="21">
        <f>NPA_8!J46</f>
        <v>45</v>
      </c>
      <c r="H46" s="30">
        <f t="shared" si="1"/>
        <v>5.646173149309912</v>
      </c>
      <c r="I46" s="29">
        <f>PS_Adv_5!F46</f>
        <v>85</v>
      </c>
      <c r="J46" s="21">
        <f>NPA_8!N46</f>
        <v>79</v>
      </c>
      <c r="K46" s="30">
        <f t="shared" si="2"/>
        <v>92.94117647058823</v>
      </c>
      <c r="L46" s="29">
        <f>PS_Adv_5!G46</f>
        <v>893</v>
      </c>
      <c r="M46" s="29">
        <f t="shared" si="3"/>
        <v>188</v>
      </c>
      <c r="N46" s="30">
        <f t="shared" si="4"/>
        <v>21.05263157894737</v>
      </c>
      <c r="O46" s="21">
        <v>292</v>
      </c>
      <c r="P46" s="21">
        <v>100</v>
      </c>
      <c r="Q46" s="30">
        <f t="shared" si="5"/>
        <v>34.24657534246575</v>
      </c>
      <c r="R46" s="24">
        <v>12</v>
      </c>
      <c r="S46" s="21">
        <v>0</v>
      </c>
      <c r="T46" s="30">
        <f t="shared" si="6"/>
        <v>0</v>
      </c>
      <c r="U46" s="65"/>
    </row>
    <row r="47" spans="1:21" ht="15" customHeight="1">
      <c r="A47" s="19">
        <v>40</v>
      </c>
      <c r="B47" s="20" t="s">
        <v>50</v>
      </c>
      <c r="C47" s="29">
        <f>PS_Adv_5!D47</f>
        <v>122</v>
      </c>
      <c r="D47" s="21">
        <f>NPA_8!F47</f>
        <v>0</v>
      </c>
      <c r="E47" s="30">
        <f t="shared" si="0"/>
        <v>0</v>
      </c>
      <c r="F47" s="29">
        <f>PS_Adv_5!E47</f>
        <v>0</v>
      </c>
      <c r="G47" s="21">
        <f>NPA_8!J47</f>
        <v>0</v>
      </c>
      <c r="H47" s="30" t="e">
        <f t="shared" si="1"/>
        <v>#DIV/0!</v>
      </c>
      <c r="I47" s="29">
        <f>PS_Adv_5!F47</f>
        <v>380</v>
      </c>
      <c r="J47" s="21">
        <f>NPA_8!N47</f>
        <v>0</v>
      </c>
      <c r="K47" s="30">
        <f t="shared" si="2"/>
        <v>0</v>
      </c>
      <c r="L47" s="29">
        <f>PS_Adv_5!G47</f>
        <v>502</v>
      </c>
      <c r="M47" s="29">
        <f t="shared" si="3"/>
        <v>0</v>
      </c>
      <c r="N47" s="30">
        <f t="shared" si="4"/>
        <v>0</v>
      </c>
      <c r="O47" s="21">
        <v>0</v>
      </c>
      <c r="P47" s="21">
        <v>0</v>
      </c>
      <c r="Q47" s="30" t="e">
        <f t="shared" si="5"/>
        <v>#DIV/0!</v>
      </c>
      <c r="R47" s="24">
        <v>43</v>
      </c>
      <c r="S47" s="21">
        <v>0</v>
      </c>
      <c r="T47" s="30">
        <f t="shared" si="6"/>
        <v>0</v>
      </c>
      <c r="U47" s="65"/>
    </row>
    <row r="48" spans="1:21" ht="15" customHeight="1">
      <c r="A48" s="19">
        <v>41</v>
      </c>
      <c r="B48" s="20" t="s">
        <v>51</v>
      </c>
      <c r="C48" s="29">
        <f>PS_Adv_5!D48</f>
        <v>11376</v>
      </c>
      <c r="D48" s="21">
        <f>NPA_8!F48</f>
        <v>6</v>
      </c>
      <c r="E48" s="30">
        <f t="shared" si="0"/>
        <v>0.052742616033755275</v>
      </c>
      <c r="F48" s="29">
        <f>PS_Adv_5!E48</f>
        <v>7373</v>
      </c>
      <c r="G48" s="21">
        <f>NPA_8!J48</f>
        <v>23</v>
      </c>
      <c r="H48" s="30">
        <f t="shared" si="1"/>
        <v>0.31194900311949003</v>
      </c>
      <c r="I48" s="29">
        <f>PS_Adv_5!F48</f>
        <v>10343</v>
      </c>
      <c r="J48" s="21">
        <f>NPA_8!N48</f>
        <v>9</v>
      </c>
      <c r="K48" s="30">
        <f t="shared" si="2"/>
        <v>0.08701537271584647</v>
      </c>
      <c r="L48" s="29">
        <f>PS_Adv_5!G48</f>
        <v>29092</v>
      </c>
      <c r="M48" s="29">
        <f t="shared" si="3"/>
        <v>38</v>
      </c>
      <c r="N48" s="30">
        <f t="shared" si="4"/>
        <v>0.13062010174618452</v>
      </c>
      <c r="O48" s="21">
        <v>15</v>
      </c>
      <c r="P48" s="21">
        <v>0</v>
      </c>
      <c r="Q48" s="30">
        <f t="shared" si="5"/>
        <v>0</v>
      </c>
      <c r="R48" s="24">
        <v>0</v>
      </c>
      <c r="S48" s="21">
        <v>0</v>
      </c>
      <c r="T48" s="30" t="e">
        <f t="shared" si="6"/>
        <v>#DIV/0!</v>
      </c>
      <c r="U48" s="65"/>
    </row>
    <row r="49" spans="1:21" ht="15" customHeight="1">
      <c r="A49" s="19">
        <v>42</v>
      </c>
      <c r="B49" s="20" t="s">
        <v>52</v>
      </c>
      <c r="C49" s="29">
        <f>PS_Adv_5!D49</f>
        <v>124</v>
      </c>
      <c r="D49" s="21">
        <f>NPA_8!F49</f>
        <v>0</v>
      </c>
      <c r="E49" s="30">
        <f t="shared" si="0"/>
        <v>0</v>
      </c>
      <c r="F49" s="29">
        <f>PS_Adv_5!E49</f>
        <v>51</v>
      </c>
      <c r="G49" s="21">
        <f>NPA_8!J49</f>
        <v>0</v>
      </c>
      <c r="H49" s="30">
        <f t="shared" si="1"/>
        <v>0</v>
      </c>
      <c r="I49" s="29">
        <f>PS_Adv_5!F49</f>
        <v>734</v>
      </c>
      <c r="J49" s="21">
        <f>NPA_8!N49</f>
        <v>0</v>
      </c>
      <c r="K49" s="30">
        <f t="shared" si="2"/>
        <v>0</v>
      </c>
      <c r="L49" s="29">
        <f>PS_Adv_5!G49</f>
        <v>909</v>
      </c>
      <c r="M49" s="29">
        <f t="shared" si="3"/>
        <v>0</v>
      </c>
      <c r="N49" s="30">
        <f t="shared" si="4"/>
        <v>0</v>
      </c>
      <c r="O49" s="21">
        <v>0</v>
      </c>
      <c r="P49" s="21">
        <v>0</v>
      </c>
      <c r="Q49" s="30" t="e">
        <f t="shared" si="5"/>
        <v>#DIV/0!</v>
      </c>
      <c r="R49" s="24">
        <v>5</v>
      </c>
      <c r="S49" s="21">
        <v>0</v>
      </c>
      <c r="T49" s="30">
        <f t="shared" si="6"/>
        <v>0</v>
      </c>
      <c r="U49" s="65"/>
    </row>
    <row r="50" spans="1:21" ht="15" customHeight="1">
      <c r="A50" s="19">
        <v>43</v>
      </c>
      <c r="B50" s="20" t="s">
        <v>53</v>
      </c>
      <c r="C50" s="29">
        <f>PS_Adv_5!D50</f>
        <v>9</v>
      </c>
      <c r="D50" s="21">
        <f>NPA_8!F50</f>
        <v>0</v>
      </c>
      <c r="E50" s="30">
        <f t="shared" si="0"/>
        <v>0</v>
      </c>
      <c r="F50" s="29">
        <f>PS_Adv_5!E50</f>
        <v>2537</v>
      </c>
      <c r="G50" s="21">
        <f>NPA_8!J50</f>
        <v>0</v>
      </c>
      <c r="H50" s="30">
        <f t="shared" si="1"/>
        <v>0</v>
      </c>
      <c r="I50" s="29">
        <f>PS_Adv_5!F50</f>
        <v>449</v>
      </c>
      <c r="J50" s="21">
        <f>NPA_8!N50</f>
        <v>43</v>
      </c>
      <c r="K50" s="30">
        <f t="shared" si="2"/>
        <v>9.57683741648107</v>
      </c>
      <c r="L50" s="29">
        <f>PS_Adv_5!G50</f>
        <v>2995</v>
      </c>
      <c r="M50" s="29">
        <f t="shared" si="3"/>
        <v>43</v>
      </c>
      <c r="N50" s="30">
        <f t="shared" si="4"/>
        <v>1.4357262103505843</v>
      </c>
      <c r="O50" s="21">
        <v>11</v>
      </c>
      <c r="P50" s="21">
        <v>4</v>
      </c>
      <c r="Q50" s="30">
        <f t="shared" si="5"/>
        <v>36.36363636363637</v>
      </c>
      <c r="R50" s="24">
        <v>0</v>
      </c>
      <c r="S50" s="21">
        <v>0</v>
      </c>
      <c r="T50" s="30" t="e">
        <f t="shared" si="6"/>
        <v>#DIV/0!</v>
      </c>
      <c r="U50" s="65"/>
    </row>
    <row r="51" spans="1:21" ht="15" customHeight="1">
      <c r="A51" s="19">
        <v>44</v>
      </c>
      <c r="B51" s="20" t="s">
        <v>54</v>
      </c>
      <c r="C51" s="29">
        <f>PS_Adv_5!D51</f>
        <v>0</v>
      </c>
      <c r="D51" s="21">
        <f>NPA_8!F51</f>
        <v>0</v>
      </c>
      <c r="E51" s="30" t="e">
        <f t="shared" si="0"/>
        <v>#DIV/0!</v>
      </c>
      <c r="F51" s="29">
        <f>PS_Adv_5!E51</f>
        <v>0</v>
      </c>
      <c r="G51" s="21">
        <f>NPA_8!J51</f>
        <v>0</v>
      </c>
      <c r="H51" s="30" t="e">
        <f t="shared" si="1"/>
        <v>#DIV/0!</v>
      </c>
      <c r="I51" s="29">
        <f>PS_Adv_5!F51</f>
        <v>0</v>
      </c>
      <c r="J51" s="21">
        <f>NPA_8!N51</f>
        <v>0</v>
      </c>
      <c r="K51" s="30" t="e">
        <f t="shared" si="2"/>
        <v>#DIV/0!</v>
      </c>
      <c r="L51" s="29">
        <f>PS_Adv_5!G51</f>
        <v>0</v>
      </c>
      <c r="M51" s="29">
        <f t="shared" si="3"/>
        <v>0</v>
      </c>
      <c r="N51" s="30" t="e">
        <f t="shared" si="4"/>
        <v>#DIV/0!</v>
      </c>
      <c r="O51" s="21">
        <v>0</v>
      </c>
      <c r="P51" s="21">
        <v>0</v>
      </c>
      <c r="Q51" s="30" t="e">
        <f t="shared" si="5"/>
        <v>#DIV/0!</v>
      </c>
      <c r="R51" s="24">
        <v>0</v>
      </c>
      <c r="S51" s="21">
        <v>0</v>
      </c>
      <c r="T51" s="30" t="e">
        <f t="shared" si="6"/>
        <v>#DIV/0!</v>
      </c>
      <c r="U51" s="65"/>
    </row>
    <row r="52" spans="1:21" ht="15" customHeight="1">
      <c r="A52" s="19">
        <v>45</v>
      </c>
      <c r="B52" s="20" t="s">
        <v>55</v>
      </c>
      <c r="C52" s="29">
        <f>PS_Adv_5!D52</f>
        <v>0</v>
      </c>
      <c r="D52" s="21">
        <f>NPA_8!F52</f>
        <v>0</v>
      </c>
      <c r="E52" s="30" t="e">
        <f t="shared" si="0"/>
        <v>#DIV/0!</v>
      </c>
      <c r="F52" s="29">
        <f>PS_Adv_5!E52</f>
        <v>0</v>
      </c>
      <c r="G52" s="21">
        <f>NPA_8!J52</f>
        <v>0</v>
      </c>
      <c r="H52" s="30" t="e">
        <f t="shared" si="1"/>
        <v>#DIV/0!</v>
      </c>
      <c r="I52" s="29">
        <f>PS_Adv_5!F52</f>
        <v>0</v>
      </c>
      <c r="J52" s="21">
        <f>NPA_8!N52</f>
        <v>0</v>
      </c>
      <c r="K52" s="30" t="e">
        <f t="shared" si="2"/>
        <v>#DIV/0!</v>
      </c>
      <c r="L52" s="29">
        <f>PS_Adv_5!G52</f>
        <v>0</v>
      </c>
      <c r="M52" s="29">
        <f t="shared" si="3"/>
        <v>0</v>
      </c>
      <c r="N52" s="30" t="e">
        <f t="shared" si="4"/>
        <v>#DIV/0!</v>
      </c>
      <c r="O52" s="21">
        <v>0</v>
      </c>
      <c r="P52" s="21">
        <v>0</v>
      </c>
      <c r="Q52" s="30" t="e">
        <f t="shared" si="5"/>
        <v>#DIV/0!</v>
      </c>
      <c r="R52" s="24">
        <v>0</v>
      </c>
      <c r="S52" s="21">
        <v>0</v>
      </c>
      <c r="T52" s="30" t="e">
        <f t="shared" si="6"/>
        <v>#DIV/0!</v>
      </c>
      <c r="U52" s="65"/>
    </row>
    <row r="53" spans="1:21" ht="15" customHeight="1">
      <c r="A53" s="19">
        <v>46</v>
      </c>
      <c r="B53" s="20" t="s">
        <v>315</v>
      </c>
      <c r="C53" s="29">
        <f>PS_Adv_5!D53</f>
        <v>0</v>
      </c>
      <c r="D53" s="21">
        <f>NPA_8!F53</f>
        <v>0</v>
      </c>
      <c r="E53" s="30" t="e">
        <f t="shared" si="0"/>
        <v>#DIV/0!</v>
      </c>
      <c r="F53" s="29">
        <f>PS_Adv_5!E53</f>
        <v>0</v>
      </c>
      <c r="G53" s="21">
        <f>NPA_8!J53</f>
        <v>0</v>
      </c>
      <c r="H53" s="30" t="e">
        <f t="shared" si="1"/>
        <v>#DIV/0!</v>
      </c>
      <c r="I53" s="29">
        <f>PS_Adv_5!F53</f>
        <v>0</v>
      </c>
      <c r="J53" s="21">
        <f>NPA_8!N53</f>
        <v>0</v>
      </c>
      <c r="K53" s="30" t="e">
        <f t="shared" si="2"/>
        <v>#DIV/0!</v>
      </c>
      <c r="L53" s="29">
        <f>PS_Adv_5!G53</f>
        <v>0</v>
      </c>
      <c r="M53" s="29">
        <f t="shared" si="3"/>
        <v>0</v>
      </c>
      <c r="N53" s="30" t="e">
        <f t="shared" si="4"/>
        <v>#DIV/0!</v>
      </c>
      <c r="O53" s="21">
        <v>0</v>
      </c>
      <c r="P53" s="21">
        <v>0</v>
      </c>
      <c r="Q53" s="30" t="e">
        <f t="shared" si="5"/>
        <v>#DIV/0!</v>
      </c>
      <c r="R53" s="21">
        <v>0</v>
      </c>
      <c r="S53" s="21">
        <v>0</v>
      </c>
      <c r="T53" s="30" t="e">
        <f t="shared" si="6"/>
        <v>#DIV/0!</v>
      </c>
      <c r="U53" s="65"/>
    </row>
    <row r="54" spans="1:21" s="62" customFormat="1" ht="15" customHeight="1">
      <c r="A54" s="13"/>
      <c r="B54" s="13" t="s">
        <v>31</v>
      </c>
      <c r="C54" s="29">
        <f>PS_Adv_5!D54</f>
        <v>579763</v>
      </c>
      <c r="D54" s="21">
        <f>NPA_8!F54</f>
        <v>11439</v>
      </c>
      <c r="E54" s="31">
        <f t="shared" si="0"/>
        <v>1.9730476073843968</v>
      </c>
      <c r="F54" s="22">
        <f>PS_Adv_5!E54</f>
        <v>442840</v>
      </c>
      <c r="G54" s="21">
        <f>NPA_8!J54</f>
        <v>10310</v>
      </c>
      <c r="H54" s="31">
        <f t="shared" si="1"/>
        <v>2.328154638244061</v>
      </c>
      <c r="I54" s="22">
        <f>PS_Adv_5!F54</f>
        <v>391898</v>
      </c>
      <c r="J54" s="21">
        <f>NPA_8!N54</f>
        <v>2556</v>
      </c>
      <c r="K54" s="31">
        <f t="shared" si="2"/>
        <v>0.6522105241670026</v>
      </c>
      <c r="L54" s="22">
        <f>PS_Adv_5!G54</f>
        <v>1414501</v>
      </c>
      <c r="M54" s="22">
        <f>SUM(M35:M53)</f>
        <v>24305</v>
      </c>
      <c r="N54" s="31">
        <f t="shared" si="4"/>
        <v>1.7182737940800326</v>
      </c>
      <c r="O54" s="22">
        <f>SUM(O35:O53)</f>
        <v>112791</v>
      </c>
      <c r="P54" s="22">
        <f>SUM(P35:P53)</f>
        <v>887</v>
      </c>
      <c r="Q54" s="31">
        <f t="shared" si="5"/>
        <v>0.7864102632302222</v>
      </c>
      <c r="R54" s="22">
        <f>SUM(R35:R53)</f>
        <v>2044</v>
      </c>
      <c r="S54" s="22">
        <f>SUM(S35:S53)</f>
        <v>11</v>
      </c>
      <c r="T54" s="31">
        <f t="shared" si="6"/>
        <v>0.538160469667319</v>
      </c>
      <c r="U54" s="129"/>
    </row>
    <row r="55" spans="1:21" ht="15" customHeight="1">
      <c r="A55" s="19">
        <v>47</v>
      </c>
      <c r="B55" s="20" t="s">
        <v>56</v>
      </c>
      <c r="C55" s="29">
        <f>PS_Adv_5!D55</f>
        <v>157833</v>
      </c>
      <c r="D55" s="21">
        <f>NPA_8!F55</f>
        <v>28312</v>
      </c>
      <c r="E55" s="30">
        <f t="shared" si="0"/>
        <v>17.937947070637954</v>
      </c>
      <c r="F55" s="29">
        <f>PS_Adv_5!E55</f>
        <v>29414</v>
      </c>
      <c r="G55" s="21">
        <f>NPA_8!J55</f>
        <v>11691</v>
      </c>
      <c r="H55" s="30">
        <f t="shared" si="1"/>
        <v>39.74637927517509</v>
      </c>
      <c r="I55" s="29">
        <f>PS_Adv_5!F55</f>
        <v>35391</v>
      </c>
      <c r="J55" s="21">
        <f>NPA_8!N55</f>
        <v>12085</v>
      </c>
      <c r="K55" s="30">
        <f t="shared" si="2"/>
        <v>34.147099545082085</v>
      </c>
      <c r="L55" s="29">
        <f>PS_Adv_5!G55</f>
        <v>222638</v>
      </c>
      <c r="M55" s="29">
        <f t="shared" si="3"/>
        <v>52088</v>
      </c>
      <c r="N55" s="30">
        <f t="shared" si="4"/>
        <v>23.395826408789155</v>
      </c>
      <c r="O55" s="21">
        <v>4699</v>
      </c>
      <c r="P55" s="21">
        <v>11645</v>
      </c>
      <c r="Q55" s="30">
        <f t="shared" si="5"/>
        <v>247.81868482655884</v>
      </c>
      <c r="R55" s="24">
        <v>1401</v>
      </c>
      <c r="S55" s="21">
        <v>106</v>
      </c>
      <c r="T55" s="30">
        <f t="shared" si="6"/>
        <v>7.566024268379729</v>
      </c>
      <c r="U55" s="65"/>
    </row>
    <row r="56" spans="1:21" ht="15" customHeight="1">
      <c r="A56" s="19">
        <v>48</v>
      </c>
      <c r="B56" s="120" t="s">
        <v>57</v>
      </c>
      <c r="C56" s="29">
        <f>PS_Adv_5!D56</f>
        <v>223537</v>
      </c>
      <c r="D56" s="21">
        <f>NPA_8!F56</f>
        <v>29665</v>
      </c>
      <c r="E56" s="30">
        <f t="shared" si="0"/>
        <v>13.270733704040047</v>
      </c>
      <c r="F56" s="29">
        <f>PS_Adv_5!E56</f>
        <v>9152</v>
      </c>
      <c r="G56" s="21">
        <f>NPA_8!J56</f>
        <v>5197</v>
      </c>
      <c r="H56" s="30">
        <f t="shared" si="1"/>
        <v>56.7854020979021</v>
      </c>
      <c r="I56" s="29">
        <f>PS_Adv_5!F56</f>
        <v>76948</v>
      </c>
      <c r="J56" s="21">
        <f>NPA_8!N56</f>
        <v>6397</v>
      </c>
      <c r="K56" s="30">
        <f t="shared" si="2"/>
        <v>8.313406456308156</v>
      </c>
      <c r="L56" s="29">
        <f>PS_Adv_5!G56</f>
        <v>309637</v>
      </c>
      <c r="M56" s="29">
        <f t="shared" si="3"/>
        <v>41259</v>
      </c>
      <c r="N56" s="30">
        <f t="shared" si="4"/>
        <v>13.324957934613757</v>
      </c>
      <c r="O56" s="188">
        <v>17923</v>
      </c>
      <c r="P56" s="188">
        <v>3622</v>
      </c>
      <c r="Q56" s="30">
        <f t="shared" si="5"/>
        <v>20.208670423478214</v>
      </c>
      <c r="R56" s="189">
        <v>2061</v>
      </c>
      <c r="S56" s="188">
        <v>161</v>
      </c>
      <c r="T56" s="30">
        <f t="shared" si="6"/>
        <v>7.811741872877244</v>
      </c>
      <c r="U56" s="65"/>
    </row>
    <row r="57" spans="1:21" ht="15" customHeight="1">
      <c r="A57" s="19">
        <v>49</v>
      </c>
      <c r="B57" s="120" t="s">
        <v>58</v>
      </c>
      <c r="C57" s="29">
        <f>PS_Adv_5!D57</f>
        <v>284396</v>
      </c>
      <c r="D57" s="21">
        <f>NPA_8!F57</f>
        <v>10302.55</v>
      </c>
      <c r="E57" s="30">
        <f t="shared" si="0"/>
        <v>3.6226072096653956</v>
      </c>
      <c r="F57" s="29">
        <f>PS_Adv_5!E57</f>
        <v>25721</v>
      </c>
      <c r="G57" s="21">
        <f>NPA_8!J57</f>
        <v>2197</v>
      </c>
      <c r="H57" s="30">
        <f t="shared" si="1"/>
        <v>8.541658566929746</v>
      </c>
      <c r="I57" s="29">
        <f>PS_Adv_5!F57</f>
        <v>43237</v>
      </c>
      <c r="J57" s="21">
        <f>NPA_8!N57</f>
        <v>1010</v>
      </c>
      <c r="K57" s="30">
        <f t="shared" si="2"/>
        <v>2.3359622545505005</v>
      </c>
      <c r="L57" s="29">
        <f>PS_Adv_5!G57</f>
        <v>353354</v>
      </c>
      <c r="M57" s="29">
        <f t="shared" si="3"/>
        <v>13509.55</v>
      </c>
      <c r="N57" s="30">
        <f t="shared" si="4"/>
        <v>3.8232339240534987</v>
      </c>
      <c r="O57" s="188">
        <v>8642</v>
      </c>
      <c r="P57" s="188">
        <v>112</v>
      </c>
      <c r="Q57" s="30">
        <f t="shared" si="5"/>
        <v>1.2959962971534367</v>
      </c>
      <c r="R57" s="189">
        <v>3550</v>
      </c>
      <c r="S57" s="188">
        <v>15</v>
      </c>
      <c r="T57" s="30">
        <f t="shared" si="6"/>
        <v>0.4225352112676056</v>
      </c>
      <c r="U57" s="65"/>
    </row>
    <row r="58" spans="1:21" s="62" customFormat="1" ht="15" customHeight="1">
      <c r="A58" s="13"/>
      <c r="B58" s="13" t="s">
        <v>31</v>
      </c>
      <c r="C58" s="29">
        <f>PS_Adv_5!D58</f>
        <v>665766</v>
      </c>
      <c r="D58" s="21">
        <f>NPA_8!F58</f>
        <v>68279.55</v>
      </c>
      <c r="E58" s="31">
        <f t="shared" si="0"/>
        <v>10.25578806968214</v>
      </c>
      <c r="F58" s="22">
        <f>PS_Adv_5!E58</f>
        <v>64287</v>
      </c>
      <c r="G58" s="21">
        <f>NPA_8!J58</f>
        <v>19085</v>
      </c>
      <c r="H58" s="31">
        <f t="shared" si="1"/>
        <v>29.687184034097097</v>
      </c>
      <c r="I58" s="22">
        <f>PS_Adv_5!F58</f>
        <v>155576</v>
      </c>
      <c r="J58" s="21">
        <f>NPA_8!N58</f>
        <v>19492</v>
      </c>
      <c r="K58" s="31">
        <f t="shared" si="2"/>
        <v>12.528924769887386</v>
      </c>
      <c r="L58" s="22">
        <f>PS_Adv_5!G58</f>
        <v>885629</v>
      </c>
      <c r="M58" s="22">
        <f>SUM(M55:M57)</f>
        <v>106856.55</v>
      </c>
      <c r="N58" s="31">
        <f t="shared" si="4"/>
        <v>12.06561099512324</v>
      </c>
      <c r="O58" s="22">
        <f>SUM(O55:O57)</f>
        <v>31264</v>
      </c>
      <c r="P58" s="22">
        <f>SUM(P55:P57)</f>
        <v>15379</v>
      </c>
      <c r="Q58" s="31">
        <f t="shared" si="5"/>
        <v>49.190762538382806</v>
      </c>
      <c r="R58" s="22">
        <f>SUM(R55:R57)</f>
        <v>7012</v>
      </c>
      <c r="S58" s="22">
        <f>SUM(S55:S57)</f>
        <v>282</v>
      </c>
      <c r="T58" s="31">
        <f t="shared" si="6"/>
        <v>4.021677124928694</v>
      </c>
      <c r="U58" s="129"/>
    </row>
    <row r="59" spans="1:21" ht="15" customHeight="1">
      <c r="A59" s="19">
        <v>50</v>
      </c>
      <c r="B59" s="20" t="s">
        <v>59</v>
      </c>
      <c r="C59" s="29">
        <f>PS_Adv_5!D59</f>
        <v>1400789</v>
      </c>
      <c r="D59" s="21">
        <f>NPA_8!F59</f>
        <v>2594</v>
      </c>
      <c r="E59" s="30">
        <f t="shared" si="0"/>
        <v>0.1851813513669796</v>
      </c>
      <c r="F59" s="29">
        <f>PS_Adv_5!E59</f>
        <v>0</v>
      </c>
      <c r="G59" s="21">
        <f>NPA_8!J59</f>
        <v>0</v>
      </c>
      <c r="H59" s="30" t="e">
        <f t="shared" si="1"/>
        <v>#DIV/0!</v>
      </c>
      <c r="I59" s="29">
        <f>PS_Adv_5!F59</f>
        <v>211961</v>
      </c>
      <c r="J59" s="21">
        <f>NPA_8!N59</f>
        <v>11781</v>
      </c>
      <c r="K59" s="30">
        <f t="shared" si="2"/>
        <v>5.558097951981733</v>
      </c>
      <c r="L59" s="29">
        <f>PS_Adv_5!G59</f>
        <v>1612750</v>
      </c>
      <c r="M59" s="29">
        <f t="shared" si="3"/>
        <v>14375</v>
      </c>
      <c r="N59" s="30">
        <f t="shared" si="4"/>
        <v>0.8913346767942955</v>
      </c>
      <c r="O59" s="21">
        <v>5149</v>
      </c>
      <c r="P59" s="21">
        <v>22</v>
      </c>
      <c r="Q59" s="30">
        <f t="shared" si="5"/>
        <v>0.42726743056904254</v>
      </c>
      <c r="R59" s="24">
        <v>0</v>
      </c>
      <c r="S59" s="21">
        <v>0</v>
      </c>
      <c r="T59" s="30" t="e">
        <f t="shared" si="6"/>
        <v>#DIV/0!</v>
      </c>
      <c r="U59" s="65"/>
    </row>
    <row r="60" spans="1:21" ht="15" customHeight="1">
      <c r="A60" s="19">
        <v>51</v>
      </c>
      <c r="B60" s="20" t="s">
        <v>60</v>
      </c>
      <c r="C60" s="29">
        <f>PS_Adv_5!D60</f>
        <v>103547</v>
      </c>
      <c r="D60" s="21">
        <f>NPA_8!F60</f>
        <v>3</v>
      </c>
      <c r="E60" s="30">
        <f t="shared" si="0"/>
        <v>0.0028972350719962915</v>
      </c>
      <c r="F60" s="29">
        <f>PS_Adv_5!E60</f>
        <v>0</v>
      </c>
      <c r="G60" s="21">
        <f>NPA_8!J60</f>
        <v>6</v>
      </c>
      <c r="H60" s="30" t="e">
        <f t="shared" si="1"/>
        <v>#DIV/0!</v>
      </c>
      <c r="I60" s="29">
        <f>PS_Adv_5!F60</f>
        <v>178</v>
      </c>
      <c r="J60" s="21">
        <f>NPA_8!N60</f>
        <v>9</v>
      </c>
      <c r="K60" s="30">
        <f t="shared" si="2"/>
        <v>5.056179775280899</v>
      </c>
      <c r="L60" s="29">
        <f>PS_Adv_5!G60</f>
        <v>103725</v>
      </c>
      <c r="M60" s="29">
        <f t="shared" si="3"/>
        <v>18</v>
      </c>
      <c r="N60" s="30">
        <f t="shared" si="4"/>
        <v>0.01735357917570499</v>
      </c>
      <c r="O60" s="21">
        <v>1</v>
      </c>
      <c r="P60" s="21">
        <v>0</v>
      </c>
      <c r="Q60" s="30">
        <f t="shared" si="5"/>
        <v>0</v>
      </c>
      <c r="R60" s="24">
        <v>0</v>
      </c>
      <c r="S60" s="21">
        <v>0</v>
      </c>
      <c r="T60" s="30" t="e">
        <f t="shared" si="6"/>
        <v>#DIV/0!</v>
      </c>
      <c r="U60" s="65"/>
    </row>
    <row r="61" spans="1:21" s="62" customFormat="1" ht="15" customHeight="1">
      <c r="A61" s="13"/>
      <c r="B61" s="13" t="s">
        <v>31</v>
      </c>
      <c r="C61" s="29">
        <f>PS_Adv_5!D61</f>
        <v>1504336</v>
      </c>
      <c r="D61" s="21">
        <f>NPA_8!F61</f>
        <v>2597</v>
      </c>
      <c r="E61" s="31">
        <f t="shared" si="0"/>
        <v>0.17263430510205166</v>
      </c>
      <c r="F61" s="22">
        <f>PS_Adv_5!E61</f>
        <v>0</v>
      </c>
      <c r="G61" s="21">
        <f>NPA_8!J61</f>
        <v>6</v>
      </c>
      <c r="H61" s="31" t="e">
        <f t="shared" si="1"/>
        <v>#DIV/0!</v>
      </c>
      <c r="I61" s="22">
        <f>PS_Adv_5!F61</f>
        <v>212139</v>
      </c>
      <c r="J61" s="21">
        <f>NPA_8!N61</f>
        <v>11790</v>
      </c>
      <c r="K61" s="31">
        <f t="shared" si="2"/>
        <v>5.557676806244962</v>
      </c>
      <c r="L61" s="22">
        <f>PS_Adv_5!G61</f>
        <v>1716475</v>
      </c>
      <c r="M61" s="22">
        <f>SUM(M59:M60)</f>
        <v>14393</v>
      </c>
      <c r="N61" s="31">
        <f t="shared" si="4"/>
        <v>0.838520805721027</v>
      </c>
      <c r="O61" s="22">
        <f>SUM(O59:O60)</f>
        <v>5150</v>
      </c>
      <c r="P61" s="22">
        <f>SUM(P59:P60)</f>
        <v>22</v>
      </c>
      <c r="Q61" s="31">
        <f t="shared" si="5"/>
        <v>0.42718446601941745</v>
      </c>
      <c r="R61" s="22">
        <f>SUM(R59:R60)</f>
        <v>0</v>
      </c>
      <c r="S61" s="22">
        <f>SUM(S59:S60)</f>
        <v>0</v>
      </c>
      <c r="T61" s="31" t="e">
        <f t="shared" si="6"/>
        <v>#DIV/0!</v>
      </c>
      <c r="U61" s="129"/>
    </row>
    <row r="62" spans="1:21" s="62" customFormat="1" ht="15" customHeight="1">
      <c r="A62" s="413" t="s">
        <v>0</v>
      </c>
      <c r="B62" s="414"/>
      <c r="C62" s="29">
        <f>PS_Adv_5!D62</f>
        <v>6472898</v>
      </c>
      <c r="D62" s="21">
        <f>NPA_8!F62</f>
        <v>327112.19</v>
      </c>
      <c r="E62" s="31">
        <f t="shared" si="0"/>
        <v>5.053566269698673</v>
      </c>
      <c r="F62" s="22">
        <f>PS_Adv_5!E62</f>
        <v>2787746</v>
      </c>
      <c r="G62" s="21">
        <f>NPA_8!J62</f>
        <v>220270</v>
      </c>
      <c r="H62" s="31">
        <f t="shared" si="1"/>
        <v>7.9013654759077765</v>
      </c>
      <c r="I62" s="22">
        <f>PS_Adv_5!F62</f>
        <v>2652665</v>
      </c>
      <c r="J62" s="21">
        <f>NPA_8!N62</f>
        <v>115667.8</v>
      </c>
      <c r="K62" s="31">
        <f t="shared" si="2"/>
        <v>4.360437522265345</v>
      </c>
      <c r="L62" s="22">
        <f>PS_Adv_5!G62</f>
        <v>11913309</v>
      </c>
      <c r="M62" s="22">
        <f>M61+M58+M54+M34+M27</f>
        <v>663049.99</v>
      </c>
      <c r="N62" s="31">
        <f t="shared" si="4"/>
        <v>5.56562404282471</v>
      </c>
      <c r="O62" s="22">
        <f>O61+O58+O54+O34+O27</f>
        <v>1543205.35</v>
      </c>
      <c r="P62" s="22">
        <f>P61+P58+P54+P34+P27</f>
        <v>40882</v>
      </c>
      <c r="Q62" s="31">
        <f t="shared" si="5"/>
        <v>2.649161370520132</v>
      </c>
      <c r="R62" s="22">
        <f>R61+R58+R54+R34+R27</f>
        <v>181707</v>
      </c>
      <c r="S62" s="22">
        <f>S61+S58+S54+S34+S27</f>
        <v>10582</v>
      </c>
      <c r="T62" s="31">
        <f t="shared" si="6"/>
        <v>5.823661168804724</v>
      </c>
      <c r="U62" s="129"/>
    </row>
    <row r="63" spans="11:17" ht="12.75">
      <c r="K63" s="69"/>
      <c r="Q63" s="69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1:T1"/>
    <mergeCell ref="A2:T2"/>
    <mergeCell ref="I3:J3"/>
    <mergeCell ref="N3:O3"/>
    <mergeCell ref="P3:Q3"/>
    <mergeCell ref="R3:S3"/>
    <mergeCell ref="L4:N4"/>
    <mergeCell ref="O4:Q4"/>
    <mergeCell ref="R4:T4"/>
    <mergeCell ref="A62:B62"/>
    <mergeCell ref="A4:A5"/>
    <mergeCell ref="B4:B5"/>
    <mergeCell ref="C4:E4"/>
    <mergeCell ref="F4:H4"/>
    <mergeCell ref="I4:K4"/>
  </mergeCells>
  <conditionalFormatting sqref="I3">
    <cfRule type="cellIs" priority="7" dxfId="83" operator="lessThan">
      <formula>0</formula>
    </cfRule>
  </conditionalFormatting>
  <conditionalFormatting sqref="R3">
    <cfRule type="cellIs" priority="2" dxfId="83" operator="lessThan">
      <formula>0</formula>
    </cfRule>
  </conditionalFormatting>
  <conditionalFormatting sqref="P3">
    <cfRule type="cellIs" priority="3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64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P13" sqref="P13"/>
    </sheetView>
  </sheetViews>
  <sheetFormatPr defaultColWidth="9.140625" defaultRowHeight="12.75"/>
  <cols>
    <col min="1" max="1" width="5.57421875" style="54" customWidth="1"/>
    <col min="2" max="2" width="23.00390625" style="54" customWidth="1"/>
    <col min="3" max="3" width="9.140625" style="65" bestFit="1" customWidth="1"/>
    <col min="4" max="4" width="7.57421875" style="65" bestFit="1" customWidth="1"/>
    <col min="5" max="5" width="10.8515625" style="58" bestFit="1" customWidth="1"/>
    <col min="6" max="6" width="9.00390625" style="65" bestFit="1" customWidth="1"/>
    <col min="7" max="7" width="8.421875" style="65" bestFit="1" customWidth="1"/>
    <col min="8" max="8" width="10.8515625" style="58" bestFit="1" customWidth="1"/>
    <col min="9" max="9" width="8.421875" style="65" bestFit="1" customWidth="1"/>
    <col min="10" max="10" width="6.28125" style="65" bestFit="1" customWidth="1"/>
    <col min="11" max="11" width="10.8515625" style="58" bestFit="1" customWidth="1"/>
    <col min="12" max="12" width="9.140625" style="65" bestFit="1" customWidth="1"/>
    <col min="13" max="13" width="7.00390625" style="65" bestFit="1" customWidth="1"/>
    <col min="14" max="14" width="10.8515625" style="58" bestFit="1" customWidth="1"/>
    <col min="15" max="15" width="9.421875" style="65" bestFit="1" customWidth="1"/>
    <col min="16" max="16" width="8.00390625" style="65" bestFit="1" customWidth="1"/>
    <col min="17" max="17" width="8.7109375" style="58" bestFit="1" customWidth="1"/>
    <col min="18" max="16384" width="9.140625" style="54" customWidth="1"/>
  </cols>
  <sheetData>
    <row r="1" spans="1:17" ht="14.25">
      <c r="A1" s="440" t="s">
        <v>539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4.25">
      <c r="A3" s="66"/>
      <c r="B3" s="37" t="s">
        <v>66</v>
      </c>
      <c r="C3" s="35"/>
      <c r="D3" s="16"/>
      <c r="E3" s="38"/>
      <c r="F3" s="16"/>
      <c r="G3" s="16"/>
      <c r="H3" s="38"/>
      <c r="I3" s="439"/>
      <c r="J3" s="439"/>
      <c r="K3" s="36"/>
      <c r="L3" s="67"/>
      <c r="M3" s="35"/>
      <c r="N3" s="439" t="s">
        <v>232</v>
      </c>
      <c r="O3" s="439"/>
      <c r="P3" s="439"/>
      <c r="Q3" s="439"/>
    </row>
    <row r="4" spans="1:17" ht="12.75" customHeight="1">
      <c r="A4" s="437" t="s">
        <v>3</v>
      </c>
      <c r="B4" s="437" t="s">
        <v>4</v>
      </c>
      <c r="C4" s="434" t="s">
        <v>132</v>
      </c>
      <c r="D4" s="435"/>
      <c r="E4" s="436"/>
      <c r="F4" s="434" t="s">
        <v>116</v>
      </c>
      <c r="G4" s="435"/>
      <c r="H4" s="436"/>
      <c r="I4" s="434" t="s">
        <v>118</v>
      </c>
      <c r="J4" s="435"/>
      <c r="K4" s="436"/>
      <c r="L4" s="434" t="s">
        <v>133</v>
      </c>
      <c r="M4" s="435"/>
      <c r="N4" s="436"/>
      <c r="O4" s="434" t="s">
        <v>141</v>
      </c>
      <c r="P4" s="435"/>
      <c r="Q4" s="436"/>
    </row>
    <row r="5" spans="1:17" ht="12.75">
      <c r="A5" s="438"/>
      <c r="B5" s="438"/>
      <c r="C5" s="18" t="s">
        <v>138</v>
      </c>
      <c r="D5" s="18" t="s">
        <v>139</v>
      </c>
      <c r="E5" s="40" t="s">
        <v>140</v>
      </c>
      <c r="F5" s="18" t="s">
        <v>138</v>
      </c>
      <c r="G5" s="18" t="s">
        <v>139</v>
      </c>
      <c r="H5" s="40" t="s">
        <v>140</v>
      </c>
      <c r="I5" s="18" t="s">
        <v>138</v>
      </c>
      <c r="J5" s="18" t="s">
        <v>139</v>
      </c>
      <c r="K5" s="40" t="s">
        <v>140</v>
      </c>
      <c r="L5" s="18" t="s">
        <v>138</v>
      </c>
      <c r="M5" s="18" t="s">
        <v>139</v>
      </c>
      <c r="N5" s="40" t="s">
        <v>140</v>
      </c>
      <c r="O5" s="18" t="s">
        <v>138</v>
      </c>
      <c r="P5" s="18" t="s">
        <v>139</v>
      </c>
      <c r="Q5" s="40" t="s">
        <v>140</v>
      </c>
    </row>
    <row r="6" spans="1:17" ht="12.75" customHeight="1">
      <c r="A6" s="19">
        <v>1</v>
      </c>
      <c r="B6" s="20" t="s">
        <v>10</v>
      </c>
      <c r="C6" s="21">
        <v>148</v>
      </c>
      <c r="D6" s="21">
        <v>72</v>
      </c>
      <c r="E6" s="30">
        <f>D6*100/C6</f>
        <v>48.648648648648646</v>
      </c>
      <c r="F6" s="21">
        <v>439</v>
      </c>
      <c r="G6" s="21">
        <v>233</v>
      </c>
      <c r="H6" s="30">
        <f>G6*100/F6</f>
        <v>53.075170842824605</v>
      </c>
      <c r="I6" s="21">
        <v>12</v>
      </c>
      <c r="J6" s="21">
        <v>0</v>
      </c>
      <c r="K6" s="30">
        <f>J6*100/I6</f>
        <v>0</v>
      </c>
      <c r="L6" s="21">
        <v>15</v>
      </c>
      <c r="M6" s="21">
        <v>11</v>
      </c>
      <c r="N6" s="30">
        <f>M6*100/L6</f>
        <v>73.33333333333333</v>
      </c>
      <c r="O6" s="21">
        <v>4691</v>
      </c>
      <c r="P6" s="21">
        <v>31</v>
      </c>
      <c r="Q6" s="30">
        <f>P6*100/O6</f>
        <v>0.6608399062033682</v>
      </c>
    </row>
    <row r="7" spans="1:17" ht="12.75" customHeight="1">
      <c r="A7" s="19">
        <v>2</v>
      </c>
      <c r="B7" s="20" t="s">
        <v>11</v>
      </c>
      <c r="C7" s="21">
        <v>48</v>
      </c>
      <c r="D7" s="21">
        <v>0</v>
      </c>
      <c r="E7" s="30">
        <f aca="true" t="shared" si="0" ref="E7:E62">D7*100/C7</f>
        <v>0</v>
      </c>
      <c r="F7" s="21">
        <v>0</v>
      </c>
      <c r="G7" s="21">
        <v>0</v>
      </c>
      <c r="H7" s="30" t="e">
        <f aca="true" t="shared" si="1" ref="H7:H62">G7*100/F7</f>
        <v>#DIV/0!</v>
      </c>
      <c r="I7" s="21">
        <v>2</v>
      </c>
      <c r="J7" s="21">
        <v>0</v>
      </c>
      <c r="K7" s="30">
        <f aca="true" t="shared" si="2" ref="K7:K62">J7*100/I7</f>
        <v>0</v>
      </c>
      <c r="L7" s="21">
        <v>0</v>
      </c>
      <c r="M7" s="21">
        <v>0</v>
      </c>
      <c r="N7" s="30" t="e">
        <f aca="true" t="shared" si="3" ref="N7:N62">M7*100/L7</f>
        <v>#DIV/0!</v>
      </c>
      <c r="O7" s="21">
        <v>0</v>
      </c>
      <c r="P7" s="21">
        <v>0</v>
      </c>
      <c r="Q7" s="30" t="e">
        <f aca="true" t="shared" si="4" ref="Q7:Q62">P7*100/O7</f>
        <v>#DIV/0!</v>
      </c>
    </row>
    <row r="8" spans="1:17" ht="12.75" customHeight="1">
      <c r="A8" s="19">
        <v>3</v>
      </c>
      <c r="B8" s="20" t="s">
        <v>12</v>
      </c>
      <c r="C8" s="21">
        <v>700</v>
      </c>
      <c r="D8" s="21">
        <v>340</v>
      </c>
      <c r="E8" s="30">
        <f t="shared" si="0"/>
        <v>48.57142857142857</v>
      </c>
      <c r="F8" s="21">
        <v>699</v>
      </c>
      <c r="G8" s="21">
        <v>246</v>
      </c>
      <c r="H8" s="30">
        <f t="shared" si="1"/>
        <v>35.1931330472103</v>
      </c>
      <c r="I8" s="21">
        <v>17</v>
      </c>
      <c r="J8" s="21">
        <v>9</v>
      </c>
      <c r="K8" s="30">
        <f t="shared" si="2"/>
        <v>52.94117647058823</v>
      </c>
      <c r="L8" s="21">
        <v>124</v>
      </c>
      <c r="M8" s="21">
        <v>79</v>
      </c>
      <c r="N8" s="30">
        <f t="shared" si="3"/>
        <v>63.70967741935484</v>
      </c>
      <c r="O8" s="21">
        <v>2870</v>
      </c>
      <c r="P8" s="21">
        <v>292</v>
      </c>
      <c r="Q8" s="30">
        <f t="shared" si="4"/>
        <v>10.174216027874564</v>
      </c>
    </row>
    <row r="9" spans="1:17" ht="12.75" customHeight="1">
      <c r="A9" s="19">
        <v>4</v>
      </c>
      <c r="B9" s="20" t="s">
        <v>13</v>
      </c>
      <c r="C9" s="21">
        <v>7986</v>
      </c>
      <c r="D9" s="21">
        <v>780</v>
      </c>
      <c r="E9" s="30">
        <f t="shared" si="0"/>
        <v>9.76709241172051</v>
      </c>
      <c r="F9" s="21">
        <v>4551</v>
      </c>
      <c r="G9" s="21">
        <v>1231</v>
      </c>
      <c r="H9" s="30">
        <f t="shared" si="1"/>
        <v>27.049000219731926</v>
      </c>
      <c r="I9" s="21">
        <v>438</v>
      </c>
      <c r="J9" s="21">
        <v>284</v>
      </c>
      <c r="K9" s="30">
        <f t="shared" si="2"/>
        <v>64.84018264840182</v>
      </c>
      <c r="L9" s="21">
        <v>20470</v>
      </c>
      <c r="M9" s="21">
        <v>780</v>
      </c>
      <c r="N9" s="30">
        <f t="shared" si="3"/>
        <v>3.810454323400098</v>
      </c>
      <c r="O9" s="21">
        <v>23105</v>
      </c>
      <c r="P9" s="21">
        <v>938</v>
      </c>
      <c r="Q9" s="30">
        <f t="shared" si="4"/>
        <v>4.059727331746375</v>
      </c>
    </row>
    <row r="10" spans="1:17" ht="12.75" customHeight="1">
      <c r="A10" s="19">
        <v>5</v>
      </c>
      <c r="B10" s="20" t="s">
        <v>14</v>
      </c>
      <c r="C10" s="21">
        <v>872</v>
      </c>
      <c r="D10" s="21">
        <v>26</v>
      </c>
      <c r="E10" s="30">
        <f t="shared" si="0"/>
        <v>2.981651376146789</v>
      </c>
      <c r="F10" s="21">
        <v>8</v>
      </c>
      <c r="G10" s="21">
        <v>0</v>
      </c>
      <c r="H10" s="30">
        <f t="shared" si="1"/>
        <v>0</v>
      </c>
      <c r="I10" s="21">
        <v>27</v>
      </c>
      <c r="J10" s="21">
        <v>14</v>
      </c>
      <c r="K10" s="30">
        <f t="shared" si="2"/>
        <v>51.851851851851855</v>
      </c>
      <c r="L10" s="21">
        <v>1293</v>
      </c>
      <c r="M10" s="21">
        <v>163</v>
      </c>
      <c r="N10" s="30">
        <f t="shared" si="3"/>
        <v>12.606341840680587</v>
      </c>
      <c r="O10" s="21">
        <v>657</v>
      </c>
      <c r="P10" s="21">
        <v>394</v>
      </c>
      <c r="Q10" s="30">
        <f t="shared" si="4"/>
        <v>59.96955859969559</v>
      </c>
    </row>
    <row r="11" spans="1:17" ht="12.75" customHeight="1">
      <c r="A11" s="19">
        <v>6</v>
      </c>
      <c r="B11" s="20" t="s">
        <v>15</v>
      </c>
      <c r="C11" s="21">
        <v>115</v>
      </c>
      <c r="D11" s="21">
        <v>47</v>
      </c>
      <c r="E11" s="30">
        <f t="shared" si="0"/>
        <v>40.869565217391305</v>
      </c>
      <c r="F11" s="21">
        <v>2</v>
      </c>
      <c r="G11" s="21">
        <v>0</v>
      </c>
      <c r="H11" s="30">
        <f t="shared" si="1"/>
        <v>0</v>
      </c>
      <c r="I11" s="21">
        <v>6</v>
      </c>
      <c r="J11" s="21">
        <v>3</v>
      </c>
      <c r="K11" s="30">
        <f t="shared" si="2"/>
        <v>50</v>
      </c>
      <c r="L11" s="21">
        <v>108</v>
      </c>
      <c r="M11" s="21">
        <v>28</v>
      </c>
      <c r="N11" s="30">
        <f t="shared" si="3"/>
        <v>25.925925925925927</v>
      </c>
      <c r="O11" s="21">
        <v>0</v>
      </c>
      <c r="P11" s="21">
        <v>0</v>
      </c>
      <c r="Q11" s="30" t="e">
        <f t="shared" si="4"/>
        <v>#DIV/0!</v>
      </c>
    </row>
    <row r="12" spans="1:17" ht="12.75" customHeight="1">
      <c r="A12" s="19">
        <v>7</v>
      </c>
      <c r="B12" s="20" t="s">
        <v>16</v>
      </c>
      <c r="C12" s="21">
        <v>42874</v>
      </c>
      <c r="D12" s="21">
        <v>154</v>
      </c>
      <c r="E12" s="30">
        <f t="shared" si="0"/>
        <v>0.3591920511265569</v>
      </c>
      <c r="F12" s="21">
        <v>3452</v>
      </c>
      <c r="G12" s="21">
        <v>159</v>
      </c>
      <c r="H12" s="30">
        <f t="shared" si="1"/>
        <v>4.6060254924681345</v>
      </c>
      <c r="I12" s="21">
        <v>7593</v>
      </c>
      <c r="J12" s="21">
        <v>134</v>
      </c>
      <c r="K12" s="30">
        <f t="shared" si="2"/>
        <v>1.764783353088371</v>
      </c>
      <c r="L12" s="21">
        <v>3186</v>
      </c>
      <c r="M12" s="21">
        <v>246</v>
      </c>
      <c r="N12" s="30">
        <f t="shared" si="3"/>
        <v>7.721280602636535</v>
      </c>
      <c r="O12" s="21">
        <v>47993</v>
      </c>
      <c r="P12" s="21">
        <v>2385</v>
      </c>
      <c r="Q12" s="30">
        <f t="shared" si="4"/>
        <v>4.9694747150626135</v>
      </c>
    </row>
    <row r="13" spans="1:17" ht="12.75" customHeight="1">
      <c r="A13" s="19">
        <v>8</v>
      </c>
      <c r="B13" s="20" t="s">
        <v>17</v>
      </c>
      <c r="C13" s="21">
        <v>8</v>
      </c>
      <c r="D13" s="21">
        <v>4</v>
      </c>
      <c r="E13" s="30">
        <f t="shared" si="0"/>
        <v>50</v>
      </c>
      <c r="F13" s="21">
        <v>1125</v>
      </c>
      <c r="G13" s="21">
        <v>99</v>
      </c>
      <c r="H13" s="30">
        <f t="shared" si="1"/>
        <v>8.8</v>
      </c>
      <c r="I13" s="21">
        <v>324</v>
      </c>
      <c r="J13" s="21">
        <v>6</v>
      </c>
      <c r="K13" s="30">
        <f t="shared" si="2"/>
        <v>1.8518518518518519</v>
      </c>
      <c r="L13" s="21">
        <v>8</v>
      </c>
      <c r="M13" s="21">
        <v>0</v>
      </c>
      <c r="N13" s="30">
        <f t="shared" si="3"/>
        <v>0</v>
      </c>
      <c r="O13" s="21">
        <v>0</v>
      </c>
      <c r="P13" s="21">
        <v>0</v>
      </c>
      <c r="Q13" s="30" t="e">
        <f t="shared" si="4"/>
        <v>#DIV/0!</v>
      </c>
    </row>
    <row r="14" spans="1:17" ht="12.75" customHeight="1">
      <c r="A14" s="19">
        <v>9</v>
      </c>
      <c r="B14" s="20" t="s">
        <v>18</v>
      </c>
      <c r="C14" s="21">
        <v>47</v>
      </c>
      <c r="D14" s="21">
        <v>30</v>
      </c>
      <c r="E14" s="30">
        <f t="shared" si="0"/>
        <v>63.829787234042556</v>
      </c>
      <c r="F14" s="21">
        <v>157</v>
      </c>
      <c r="G14" s="21">
        <v>0</v>
      </c>
      <c r="H14" s="30">
        <f t="shared" si="1"/>
        <v>0</v>
      </c>
      <c r="I14" s="21">
        <v>18</v>
      </c>
      <c r="J14" s="21">
        <v>9</v>
      </c>
      <c r="K14" s="30">
        <f t="shared" si="2"/>
        <v>50</v>
      </c>
      <c r="L14" s="21">
        <v>79</v>
      </c>
      <c r="M14" s="21">
        <v>37</v>
      </c>
      <c r="N14" s="30">
        <f t="shared" si="3"/>
        <v>46.835443037974684</v>
      </c>
      <c r="O14" s="21">
        <v>0</v>
      </c>
      <c r="P14" s="21">
        <v>0</v>
      </c>
      <c r="Q14" s="30" t="e">
        <f t="shared" si="4"/>
        <v>#DIV/0!</v>
      </c>
    </row>
    <row r="15" spans="1:17" ht="12.75" customHeight="1">
      <c r="A15" s="19">
        <v>10</v>
      </c>
      <c r="B15" s="20" t="s">
        <v>19</v>
      </c>
      <c r="C15" s="21">
        <v>18</v>
      </c>
      <c r="D15" s="21">
        <v>2</v>
      </c>
      <c r="E15" s="30">
        <f t="shared" si="0"/>
        <v>11.11111111111111</v>
      </c>
      <c r="F15" s="21">
        <v>73</v>
      </c>
      <c r="G15" s="21">
        <v>12</v>
      </c>
      <c r="H15" s="30">
        <f t="shared" si="1"/>
        <v>16.438356164383563</v>
      </c>
      <c r="I15" s="21">
        <v>0</v>
      </c>
      <c r="J15" s="21">
        <v>0</v>
      </c>
      <c r="K15" s="30" t="e">
        <f t="shared" si="2"/>
        <v>#DIV/0!</v>
      </c>
      <c r="L15" s="21">
        <v>15</v>
      </c>
      <c r="M15" s="21">
        <v>3</v>
      </c>
      <c r="N15" s="30">
        <f t="shared" si="3"/>
        <v>20</v>
      </c>
      <c r="O15" s="21">
        <v>9</v>
      </c>
      <c r="P15" s="21">
        <v>0</v>
      </c>
      <c r="Q15" s="30">
        <f t="shared" si="4"/>
        <v>0</v>
      </c>
    </row>
    <row r="16" spans="1:17" ht="12.75" customHeight="1">
      <c r="A16" s="19">
        <v>11</v>
      </c>
      <c r="B16" s="20" t="s">
        <v>20</v>
      </c>
      <c r="C16" s="21">
        <v>0</v>
      </c>
      <c r="D16" s="21">
        <v>0</v>
      </c>
      <c r="E16" s="30" t="e">
        <f t="shared" si="0"/>
        <v>#DIV/0!</v>
      </c>
      <c r="F16" s="21">
        <v>0</v>
      </c>
      <c r="G16" s="21">
        <v>0</v>
      </c>
      <c r="H16" s="30" t="e">
        <f t="shared" si="1"/>
        <v>#DIV/0!</v>
      </c>
      <c r="I16" s="21">
        <v>0</v>
      </c>
      <c r="J16" s="21">
        <v>0</v>
      </c>
      <c r="K16" s="30" t="e">
        <f t="shared" si="2"/>
        <v>#DIV/0!</v>
      </c>
      <c r="L16" s="21">
        <v>0</v>
      </c>
      <c r="M16" s="21">
        <v>0</v>
      </c>
      <c r="N16" s="30" t="e">
        <f t="shared" si="3"/>
        <v>#DIV/0!</v>
      </c>
      <c r="O16" s="21">
        <v>0</v>
      </c>
      <c r="P16" s="21">
        <v>0</v>
      </c>
      <c r="Q16" s="30" t="e">
        <f t="shared" si="4"/>
        <v>#DIV/0!</v>
      </c>
    </row>
    <row r="17" spans="1:17" ht="12.75" customHeight="1">
      <c r="A17" s="19">
        <v>12</v>
      </c>
      <c r="B17" s="20" t="s">
        <v>21</v>
      </c>
      <c r="C17" s="21">
        <v>0</v>
      </c>
      <c r="D17" s="21">
        <v>0</v>
      </c>
      <c r="E17" s="30" t="e">
        <f t="shared" si="0"/>
        <v>#DIV/0!</v>
      </c>
      <c r="F17" s="21">
        <v>0</v>
      </c>
      <c r="G17" s="21">
        <v>0</v>
      </c>
      <c r="H17" s="30" t="e">
        <f t="shared" si="1"/>
        <v>#DIV/0!</v>
      </c>
      <c r="I17" s="21">
        <v>0</v>
      </c>
      <c r="J17" s="21">
        <v>0</v>
      </c>
      <c r="K17" s="30" t="e">
        <f t="shared" si="2"/>
        <v>#DIV/0!</v>
      </c>
      <c r="L17" s="21">
        <v>0</v>
      </c>
      <c r="M17" s="21">
        <v>0</v>
      </c>
      <c r="N17" s="30" t="e">
        <f t="shared" si="3"/>
        <v>#DIV/0!</v>
      </c>
      <c r="O17" s="21">
        <v>456</v>
      </c>
      <c r="P17" s="21">
        <v>1</v>
      </c>
      <c r="Q17" s="30">
        <f t="shared" si="4"/>
        <v>0.21929824561403508</v>
      </c>
    </row>
    <row r="18" spans="1:17" ht="12.75" customHeight="1">
      <c r="A18" s="19">
        <v>13</v>
      </c>
      <c r="B18" s="20" t="s">
        <v>22</v>
      </c>
      <c r="C18" s="21">
        <v>24</v>
      </c>
      <c r="D18" s="21">
        <v>0</v>
      </c>
      <c r="E18" s="30">
        <f t="shared" si="0"/>
        <v>0</v>
      </c>
      <c r="F18" s="21">
        <v>478</v>
      </c>
      <c r="G18" s="21">
        <v>0</v>
      </c>
      <c r="H18" s="30">
        <f t="shared" si="1"/>
        <v>0</v>
      </c>
      <c r="I18" s="21">
        <v>411</v>
      </c>
      <c r="J18" s="21">
        <v>0</v>
      </c>
      <c r="K18" s="30">
        <f t="shared" si="2"/>
        <v>0</v>
      </c>
      <c r="L18" s="21">
        <v>0</v>
      </c>
      <c r="M18" s="21">
        <v>0</v>
      </c>
      <c r="N18" s="30" t="e">
        <f t="shared" si="3"/>
        <v>#DIV/0!</v>
      </c>
      <c r="O18" s="21">
        <v>1316</v>
      </c>
      <c r="P18" s="21">
        <v>66</v>
      </c>
      <c r="Q18" s="30">
        <f t="shared" si="4"/>
        <v>5.015197568389058</v>
      </c>
    </row>
    <row r="19" spans="1:17" ht="12.75" customHeight="1">
      <c r="A19" s="19">
        <v>14</v>
      </c>
      <c r="B19" s="20" t="s">
        <v>23</v>
      </c>
      <c r="C19" s="21">
        <v>0</v>
      </c>
      <c r="D19" s="21">
        <v>0</v>
      </c>
      <c r="E19" s="30" t="e">
        <f t="shared" si="0"/>
        <v>#DIV/0!</v>
      </c>
      <c r="F19" s="21">
        <v>0</v>
      </c>
      <c r="G19" s="21">
        <v>0</v>
      </c>
      <c r="H19" s="30" t="e">
        <f t="shared" si="1"/>
        <v>#DIV/0!</v>
      </c>
      <c r="I19" s="21">
        <v>0</v>
      </c>
      <c r="J19" s="21">
        <v>0</v>
      </c>
      <c r="K19" s="30" t="e">
        <f t="shared" si="2"/>
        <v>#DIV/0!</v>
      </c>
      <c r="L19" s="21">
        <v>0</v>
      </c>
      <c r="M19" s="21">
        <v>0</v>
      </c>
      <c r="N19" s="30" t="e">
        <f t="shared" si="3"/>
        <v>#DIV/0!</v>
      </c>
      <c r="O19" s="21">
        <v>37</v>
      </c>
      <c r="P19" s="21">
        <v>25</v>
      </c>
      <c r="Q19" s="30">
        <f t="shared" si="4"/>
        <v>67.56756756756756</v>
      </c>
    </row>
    <row r="20" spans="1:17" ht="12.75" customHeight="1">
      <c r="A20" s="19">
        <v>15</v>
      </c>
      <c r="B20" s="20" t="s">
        <v>24</v>
      </c>
      <c r="C20" s="188">
        <v>2352</v>
      </c>
      <c r="D20" s="188">
        <v>46</v>
      </c>
      <c r="E20" s="30">
        <f t="shared" si="0"/>
        <v>1.9557823129251701</v>
      </c>
      <c r="F20" s="188">
        <v>1684</v>
      </c>
      <c r="G20" s="188">
        <v>96</v>
      </c>
      <c r="H20" s="30">
        <f t="shared" si="1"/>
        <v>5.7007125890736345</v>
      </c>
      <c r="I20" s="188">
        <v>33</v>
      </c>
      <c r="J20" s="188">
        <v>31</v>
      </c>
      <c r="K20" s="30">
        <f t="shared" si="2"/>
        <v>93.93939393939394</v>
      </c>
      <c r="L20" s="188">
        <v>116</v>
      </c>
      <c r="M20" s="188">
        <v>56</v>
      </c>
      <c r="N20" s="30">
        <f t="shared" si="3"/>
        <v>48.275862068965516</v>
      </c>
      <c r="O20" s="188">
        <v>14953</v>
      </c>
      <c r="P20" s="188">
        <v>89</v>
      </c>
      <c r="Q20" s="30">
        <f t="shared" si="4"/>
        <v>0.5951982879689695</v>
      </c>
    </row>
    <row r="21" spans="1:17" ht="12.75" customHeight="1">
      <c r="A21" s="19">
        <v>16</v>
      </c>
      <c r="B21" s="20" t="s">
        <v>25</v>
      </c>
      <c r="C21" s="21">
        <v>275</v>
      </c>
      <c r="D21" s="21">
        <v>145</v>
      </c>
      <c r="E21" s="30">
        <f t="shared" si="0"/>
        <v>52.72727272727273</v>
      </c>
      <c r="F21" s="21">
        <v>355</v>
      </c>
      <c r="G21" s="21">
        <v>20</v>
      </c>
      <c r="H21" s="30">
        <f t="shared" si="1"/>
        <v>5.633802816901408</v>
      </c>
      <c r="I21" s="21">
        <v>210</v>
      </c>
      <c r="J21" s="21">
        <v>2</v>
      </c>
      <c r="K21" s="30">
        <f t="shared" si="2"/>
        <v>0.9523809523809523</v>
      </c>
      <c r="L21" s="21">
        <v>7</v>
      </c>
      <c r="M21" s="21">
        <v>7</v>
      </c>
      <c r="N21" s="30">
        <f t="shared" si="3"/>
        <v>100</v>
      </c>
      <c r="O21" s="21">
        <v>1800</v>
      </c>
      <c r="P21" s="21">
        <v>175</v>
      </c>
      <c r="Q21" s="30">
        <f t="shared" si="4"/>
        <v>9.722222222222221</v>
      </c>
    </row>
    <row r="22" spans="1:17" ht="12.75" customHeight="1">
      <c r="A22" s="19">
        <v>17</v>
      </c>
      <c r="B22" s="20" t="s">
        <v>26</v>
      </c>
      <c r="C22" s="21">
        <v>310</v>
      </c>
      <c r="D22" s="21">
        <v>13</v>
      </c>
      <c r="E22" s="30">
        <f t="shared" si="0"/>
        <v>4.193548387096774</v>
      </c>
      <c r="F22" s="21">
        <v>0</v>
      </c>
      <c r="G22" s="21">
        <v>0</v>
      </c>
      <c r="H22" s="30" t="e">
        <f t="shared" si="1"/>
        <v>#DIV/0!</v>
      </c>
      <c r="I22" s="21">
        <v>18</v>
      </c>
      <c r="J22" s="21">
        <v>4</v>
      </c>
      <c r="K22" s="30">
        <f t="shared" si="2"/>
        <v>22.22222222222222</v>
      </c>
      <c r="L22" s="21">
        <v>26</v>
      </c>
      <c r="M22" s="21">
        <v>10</v>
      </c>
      <c r="N22" s="30">
        <f t="shared" si="3"/>
        <v>38.46153846153846</v>
      </c>
      <c r="O22" s="21">
        <v>0</v>
      </c>
      <c r="P22" s="21">
        <v>0</v>
      </c>
      <c r="Q22" s="30" t="e">
        <f t="shared" si="4"/>
        <v>#DIV/0!</v>
      </c>
    </row>
    <row r="23" spans="1:17" ht="12.75" customHeight="1">
      <c r="A23" s="19">
        <v>18</v>
      </c>
      <c r="B23" s="20" t="s">
        <v>27</v>
      </c>
      <c r="C23" s="21">
        <v>1433</v>
      </c>
      <c r="D23" s="21">
        <v>342</v>
      </c>
      <c r="E23" s="30">
        <f t="shared" si="0"/>
        <v>23.866015352407537</v>
      </c>
      <c r="F23" s="21">
        <v>1899</v>
      </c>
      <c r="G23" s="21">
        <v>1350</v>
      </c>
      <c r="H23" s="30">
        <f t="shared" si="1"/>
        <v>71.09004739336493</v>
      </c>
      <c r="I23" s="21">
        <v>192</v>
      </c>
      <c r="J23" s="21">
        <v>61</v>
      </c>
      <c r="K23" s="30">
        <f t="shared" si="2"/>
        <v>31.770833333333332</v>
      </c>
      <c r="L23" s="21">
        <v>189</v>
      </c>
      <c r="M23" s="21">
        <v>27</v>
      </c>
      <c r="N23" s="30">
        <f t="shared" si="3"/>
        <v>14.285714285714286</v>
      </c>
      <c r="O23" s="21">
        <v>12038</v>
      </c>
      <c r="P23" s="21">
        <v>1035</v>
      </c>
      <c r="Q23" s="30">
        <f t="shared" si="4"/>
        <v>8.597773716564213</v>
      </c>
    </row>
    <row r="24" spans="1:17" ht="12.75" customHeight="1">
      <c r="A24" s="19">
        <v>19</v>
      </c>
      <c r="B24" s="20" t="s">
        <v>28</v>
      </c>
      <c r="C24" s="21">
        <v>0</v>
      </c>
      <c r="D24" s="21">
        <v>0</v>
      </c>
      <c r="E24" s="30" t="e">
        <f t="shared" si="0"/>
        <v>#DIV/0!</v>
      </c>
      <c r="F24" s="21">
        <v>53</v>
      </c>
      <c r="G24" s="21">
        <v>0</v>
      </c>
      <c r="H24" s="30">
        <f t="shared" si="1"/>
        <v>0</v>
      </c>
      <c r="I24" s="21">
        <v>0</v>
      </c>
      <c r="J24" s="21">
        <v>0</v>
      </c>
      <c r="K24" s="30" t="e">
        <f t="shared" si="2"/>
        <v>#DIV/0!</v>
      </c>
      <c r="L24" s="21">
        <v>0</v>
      </c>
      <c r="M24" s="21">
        <v>0</v>
      </c>
      <c r="N24" s="30" t="e">
        <f t="shared" si="3"/>
        <v>#DIV/0!</v>
      </c>
      <c r="O24" s="21">
        <v>0</v>
      </c>
      <c r="P24" s="21">
        <v>0</v>
      </c>
      <c r="Q24" s="30" t="e">
        <f t="shared" si="4"/>
        <v>#DIV/0!</v>
      </c>
    </row>
    <row r="25" spans="1:17" ht="12.75" customHeight="1">
      <c r="A25" s="19">
        <v>20</v>
      </c>
      <c r="B25" s="20" t="s">
        <v>29</v>
      </c>
      <c r="C25" s="21">
        <v>90</v>
      </c>
      <c r="D25" s="21">
        <v>5</v>
      </c>
      <c r="E25" s="30">
        <f t="shared" si="0"/>
        <v>5.555555555555555</v>
      </c>
      <c r="F25" s="21">
        <v>52</v>
      </c>
      <c r="G25" s="21">
        <v>20</v>
      </c>
      <c r="H25" s="30">
        <f t="shared" si="1"/>
        <v>38.46153846153846</v>
      </c>
      <c r="I25" s="21">
        <v>0</v>
      </c>
      <c r="J25" s="21">
        <v>0</v>
      </c>
      <c r="K25" s="30" t="e">
        <f t="shared" si="2"/>
        <v>#DIV/0!</v>
      </c>
      <c r="L25" s="21">
        <v>8</v>
      </c>
      <c r="M25" s="21">
        <v>2</v>
      </c>
      <c r="N25" s="30">
        <f t="shared" si="3"/>
        <v>25</v>
      </c>
      <c r="O25" s="21">
        <v>63</v>
      </c>
      <c r="P25" s="21">
        <v>38</v>
      </c>
      <c r="Q25" s="30">
        <f t="shared" si="4"/>
        <v>60.317460317460316</v>
      </c>
    </row>
    <row r="26" spans="1:17" ht="12.75" customHeight="1">
      <c r="A26" s="19">
        <v>21</v>
      </c>
      <c r="B26" s="20" t="s">
        <v>30</v>
      </c>
      <c r="C26" s="21">
        <v>0</v>
      </c>
      <c r="D26" s="21">
        <v>0</v>
      </c>
      <c r="E26" s="30" t="e">
        <f t="shared" si="0"/>
        <v>#DIV/0!</v>
      </c>
      <c r="F26" s="21">
        <v>0</v>
      </c>
      <c r="G26" s="21">
        <v>0</v>
      </c>
      <c r="H26" s="30" t="e">
        <f t="shared" si="1"/>
        <v>#DIV/0!</v>
      </c>
      <c r="I26" s="21">
        <v>0</v>
      </c>
      <c r="J26" s="21">
        <v>0</v>
      </c>
      <c r="K26" s="30" t="e">
        <f t="shared" si="2"/>
        <v>#DIV/0!</v>
      </c>
      <c r="L26" s="21">
        <v>0</v>
      </c>
      <c r="M26" s="21">
        <v>0</v>
      </c>
      <c r="N26" s="30" t="e">
        <f t="shared" si="3"/>
        <v>#DIV/0!</v>
      </c>
      <c r="O26" s="21">
        <v>0</v>
      </c>
      <c r="P26" s="21">
        <v>0</v>
      </c>
      <c r="Q26" s="30" t="e">
        <f t="shared" si="4"/>
        <v>#DIV/0!</v>
      </c>
    </row>
    <row r="27" spans="1:17" s="62" customFormat="1" ht="12.75">
      <c r="A27" s="13"/>
      <c r="B27" s="13" t="s">
        <v>31</v>
      </c>
      <c r="C27" s="22">
        <f>SUM(C6:C26)</f>
        <v>57300</v>
      </c>
      <c r="D27" s="22">
        <f aca="true" t="shared" si="5" ref="D27:P27">SUM(D6:D26)</f>
        <v>2006</v>
      </c>
      <c r="E27" s="31">
        <f t="shared" si="0"/>
        <v>3.50087260034904</v>
      </c>
      <c r="F27" s="22">
        <f t="shared" si="5"/>
        <v>15027</v>
      </c>
      <c r="G27" s="22">
        <f t="shared" si="5"/>
        <v>3466</v>
      </c>
      <c r="H27" s="31">
        <f t="shared" si="1"/>
        <v>23.065149397750716</v>
      </c>
      <c r="I27" s="22">
        <f t="shared" si="5"/>
        <v>9301</v>
      </c>
      <c r="J27" s="22">
        <f t="shared" si="5"/>
        <v>557</v>
      </c>
      <c r="K27" s="31">
        <f t="shared" si="2"/>
        <v>5.988603375981078</v>
      </c>
      <c r="L27" s="22">
        <f t="shared" si="5"/>
        <v>25644</v>
      </c>
      <c r="M27" s="22">
        <f t="shared" si="5"/>
        <v>1449</v>
      </c>
      <c r="N27" s="31">
        <f t="shared" si="3"/>
        <v>5.6504445484323815</v>
      </c>
      <c r="O27" s="22">
        <f t="shared" si="5"/>
        <v>109988</v>
      </c>
      <c r="P27" s="22">
        <f t="shared" si="5"/>
        <v>5469</v>
      </c>
      <c r="Q27" s="31">
        <f t="shared" si="4"/>
        <v>4.972360621158672</v>
      </c>
    </row>
    <row r="28" spans="1:17" ht="12.75" customHeight="1">
      <c r="A28" s="19">
        <v>22</v>
      </c>
      <c r="B28" s="20" t="s">
        <v>32</v>
      </c>
      <c r="C28" s="21">
        <v>0</v>
      </c>
      <c r="D28" s="21">
        <v>0</v>
      </c>
      <c r="E28" s="30" t="e">
        <f t="shared" si="0"/>
        <v>#DIV/0!</v>
      </c>
      <c r="F28" s="21">
        <v>4</v>
      </c>
      <c r="G28" s="21">
        <v>3</v>
      </c>
      <c r="H28" s="30">
        <f t="shared" si="1"/>
        <v>75</v>
      </c>
      <c r="I28" s="21">
        <v>13</v>
      </c>
      <c r="J28" s="21">
        <v>6</v>
      </c>
      <c r="K28" s="30">
        <f t="shared" si="2"/>
        <v>46.15384615384615</v>
      </c>
      <c r="L28" s="21">
        <v>0</v>
      </c>
      <c r="M28" s="21">
        <v>0</v>
      </c>
      <c r="N28" s="30" t="e">
        <f t="shared" si="3"/>
        <v>#DIV/0!</v>
      </c>
      <c r="O28" s="21">
        <v>7</v>
      </c>
      <c r="P28" s="21">
        <v>0</v>
      </c>
      <c r="Q28" s="30">
        <f t="shared" si="4"/>
        <v>0</v>
      </c>
    </row>
    <row r="29" spans="1:17" ht="12.75" customHeight="1">
      <c r="A29" s="19">
        <v>23</v>
      </c>
      <c r="B29" s="20" t="s">
        <v>33</v>
      </c>
      <c r="C29" s="21">
        <v>0</v>
      </c>
      <c r="D29" s="21">
        <v>0</v>
      </c>
      <c r="E29" s="30" t="e">
        <f t="shared" si="0"/>
        <v>#DIV/0!</v>
      </c>
      <c r="F29" s="21">
        <v>0</v>
      </c>
      <c r="G29" s="21">
        <v>0</v>
      </c>
      <c r="H29" s="30" t="e">
        <f t="shared" si="1"/>
        <v>#DIV/0!</v>
      </c>
      <c r="I29" s="21">
        <v>0</v>
      </c>
      <c r="J29" s="21">
        <v>0</v>
      </c>
      <c r="K29" s="30" t="e">
        <f t="shared" si="2"/>
        <v>#DIV/0!</v>
      </c>
      <c r="L29" s="21">
        <v>0</v>
      </c>
      <c r="M29" s="21">
        <v>0</v>
      </c>
      <c r="N29" s="30" t="e">
        <f t="shared" si="3"/>
        <v>#DIV/0!</v>
      </c>
      <c r="O29" s="21">
        <v>0</v>
      </c>
      <c r="P29" s="21">
        <v>0</v>
      </c>
      <c r="Q29" s="30" t="e">
        <f t="shared" si="4"/>
        <v>#DIV/0!</v>
      </c>
    </row>
    <row r="30" spans="1:17" ht="12.75" customHeight="1">
      <c r="A30" s="19">
        <v>24</v>
      </c>
      <c r="B30" s="20" t="s">
        <v>34</v>
      </c>
      <c r="C30" s="21">
        <v>0</v>
      </c>
      <c r="D30" s="21">
        <v>0</v>
      </c>
      <c r="E30" s="30" t="e">
        <f t="shared" si="0"/>
        <v>#DIV/0!</v>
      </c>
      <c r="F30" s="21">
        <v>0</v>
      </c>
      <c r="G30" s="21">
        <v>0</v>
      </c>
      <c r="H30" s="30" t="e">
        <f t="shared" si="1"/>
        <v>#DIV/0!</v>
      </c>
      <c r="I30" s="21">
        <v>67</v>
      </c>
      <c r="J30" s="21">
        <v>28</v>
      </c>
      <c r="K30" s="30">
        <f t="shared" si="2"/>
        <v>41.791044776119406</v>
      </c>
      <c r="L30" s="21">
        <v>0</v>
      </c>
      <c r="M30" s="21">
        <v>0</v>
      </c>
      <c r="N30" s="30" t="e">
        <f t="shared" si="3"/>
        <v>#DIV/0!</v>
      </c>
      <c r="O30" s="21">
        <v>0</v>
      </c>
      <c r="P30" s="21">
        <v>0</v>
      </c>
      <c r="Q30" s="30" t="e">
        <f t="shared" si="4"/>
        <v>#DIV/0!</v>
      </c>
    </row>
    <row r="31" spans="1:17" ht="12.75" customHeight="1">
      <c r="A31" s="19">
        <v>25</v>
      </c>
      <c r="B31" s="20" t="s">
        <v>35</v>
      </c>
      <c r="C31" s="21">
        <v>0</v>
      </c>
      <c r="D31" s="21">
        <v>0</v>
      </c>
      <c r="E31" s="30" t="e">
        <f t="shared" si="0"/>
        <v>#DIV/0!</v>
      </c>
      <c r="F31" s="21">
        <v>0</v>
      </c>
      <c r="G31" s="21">
        <v>0</v>
      </c>
      <c r="H31" s="30" t="e">
        <f t="shared" si="1"/>
        <v>#DIV/0!</v>
      </c>
      <c r="I31" s="21">
        <v>0</v>
      </c>
      <c r="J31" s="21">
        <v>0</v>
      </c>
      <c r="K31" s="30" t="e">
        <f t="shared" si="2"/>
        <v>#DIV/0!</v>
      </c>
      <c r="L31" s="21">
        <v>8</v>
      </c>
      <c r="M31" s="21">
        <v>7</v>
      </c>
      <c r="N31" s="30">
        <f t="shared" si="3"/>
        <v>87.5</v>
      </c>
      <c r="O31" s="21">
        <v>9</v>
      </c>
      <c r="P31" s="21">
        <v>0</v>
      </c>
      <c r="Q31" s="30">
        <f t="shared" si="4"/>
        <v>0</v>
      </c>
    </row>
    <row r="32" spans="1:17" ht="12.75" customHeight="1">
      <c r="A32" s="19">
        <v>26</v>
      </c>
      <c r="B32" s="20" t="s">
        <v>36</v>
      </c>
      <c r="C32" s="21">
        <v>0</v>
      </c>
      <c r="D32" s="21">
        <v>0</v>
      </c>
      <c r="E32" s="30" t="e">
        <f t="shared" si="0"/>
        <v>#DIV/0!</v>
      </c>
      <c r="F32" s="21">
        <v>26</v>
      </c>
      <c r="G32" s="21">
        <v>17</v>
      </c>
      <c r="H32" s="30">
        <f t="shared" si="1"/>
        <v>65.38461538461539</v>
      </c>
      <c r="I32" s="21">
        <v>76</v>
      </c>
      <c r="J32" s="21">
        <v>43</v>
      </c>
      <c r="K32" s="30">
        <f t="shared" si="2"/>
        <v>56.578947368421055</v>
      </c>
      <c r="L32" s="21">
        <v>1</v>
      </c>
      <c r="M32" s="21">
        <v>0</v>
      </c>
      <c r="N32" s="30">
        <f t="shared" si="3"/>
        <v>0</v>
      </c>
      <c r="O32" s="21">
        <v>73</v>
      </c>
      <c r="P32" s="21">
        <v>7</v>
      </c>
      <c r="Q32" s="30">
        <f t="shared" si="4"/>
        <v>9.58904109589041</v>
      </c>
    </row>
    <row r="33" spans="1:17" ht="12.75" customHeight="1">
      <c r="A33" s="19">
        <v>27</v>
      </c>
      <c r="B33" s="20" t="s">
        <v>37</v>
      </c>
      <c r="C33" s="198">
        <v>3237</v>
      </c>
      <c r="D33" s="198">
        <v>128</v>
      </c>
      <c r="E33" s="30">
        <f t="shared" si="0"/>
        <v>3.9542786530738336</v>
      </c>
      <c r="F33" s="21">
        <v>8999</v>
      </c>
      <c r="G33" s="21">
        <v>8614</v>
      </c>
      <c r="H33" s="30">
        <f t="shared" si="1"/>
        <v>95.72174686076231</v>
      </c>
      <c r="I33" s="21">
        <v>6054</v>
      </c>
      <c r="J33" s="21">
        <v>196</v>
      </c>
      <c r="K33" s="30">
        <f t="shared" si="2"/>
        <v>3.2375289065080937</v>
      </c>
      <c r="L33" s="21">
        <v>41</v>
      </c>
      <c r="M33" s="21">
        <v>0</v>
      </c>
      <c r="N33" s="30">
        <f t="shared" si="3"/>
        <v>0</v>
      </c>
      <c r="O33" s="21">
        <v>43603</v>
      </c>
      <c r="P33" s="21">
        <v>5160</v>
      </c>
      <c r="Q33" s="30">
        <f t="shared" si="4"/>
        <v>11.834048115955325</v>
      </c>
    </row>
    <row r="34" spans="1:17" s="62" customFormat="1" ht="12.75">
      <c r="A34" s="13"/>
      <c r="B34" s="13" t="s">
        <v>31</v>
      </c>
      <c r="C34" s="22">
        <f>SUM(C28:C33)</f>
        <v>3237</v>
      </c>
      <c r="D34" s="22">
        <f aca="true" t="shared" si="6" ref="D34:P34">SUM(D28:D33)</f>
        <v>128</v>
      </c>
      <c r="E34" s="31">
        <f t="shared" si="0"/>
        <v>3.9542786530738336</v>
      </c>
      <c r="F34" s="22">
        <f t="shared" si="6"/>
        <v>9029</v>
      </c>
      <c r="G34" s="22">
        <f t="shared" si="6"/>
        <v>8634</v>
      </c>
      <c r="H34" s="31">
        <f t="shared" si="1"/>
        <v>95.62520766419316</v>
      </c>
      <c r="I34" s="22">
        <f t="shared" si="6"/>
        <v>6210</v>
      </c>
      <c r="J34" s="22">
        <f t="shared" si="6"/>
        <v>273</v>
      </c>
      <c r="K34" s="31">
        <f t="shared" si="2"/>
        <v>4.396135265700483</v>
      </c>
      <c r="L34" s="22">
        <f t="shared" si="6"/>
        <v>50</v>
      </c>
      <c r="M34" s="22">
        <f t="shared" si="6"/>
        <v>7</v>
      </c>
      <c r="N34" s="31">
        <f t="shared" si="3"/>
        <v>14</v>
      </c>
      <c r="O34" s="22">
        <f t="shared" si="6"/>
        <v>43692</v>
      </c>
      <c r="P34" s="22">
        <f t="shared" si="6"/>
        <v>5167</v>
      </c>
      <c r="Q34" s="31">
        <f t="shared" si="4"/>
        <v>11.825963563123684</v>
      </c>
    </row>
    <row r="35" spans="1:17" ht="12.75" customHeight="1">
      <c r="A35" s="19">
        <v>28</v>
      </c>
      <c r="B35" s="20" t="s">
        <v>38</v>
      </c>
      <c r="C35" s="21">
        <v>0</v>
      </c>
      <c r="D35" s="21">
        <v>0</v>
      </c>
      <c r="E35" s="30" t="e">
        <f t="shared" si="0"/>
        <v>#DIV/0!</v>
      </c>
      <c r="F35" s="21">
        <v>0</v>
      </c>
      <c r="G35" s="21">
        <v>0</v>
      </c>
      <c r="H35" s="30" t="e">
        <f t="shared" si="1"/>
        <v>#DIV/0!</v>
      </c>
      <c r="I35" s="21">
        <v>0</v>
      </c>
      <c r="J35" s="21">
        <v>0</v>
      </c>
      <c r="K35" s="30" t="e">
        <f t="shared" si="2"/>
        <v>#DIV/0!</v>
      </c>
      <c r="L35" s="21">
        <v>0</v>
      </c>
      <c r="M35" s="21">
        <v>0</v>
      </c>
      <c r="N35" s="30" t="e">
        <f t="shared" si="3"/>
        <v>#DIV/0!</v>
      </c>
      <c r="O35" s="21">
        <v>0</v>
      </c>
      <c r="P35" s="21">
        <v>0</v>
      </c>
      <c r="Q35" s="30" t="e">
        <f t="shared" si="4"/>
        <v>#DIV/0!</v>
      </c>
    </row>
    <row r="36" spans="1:17" ht="12.75" customHeight="1">
      <c r="A36" s="19">
        <v>29</v>
      </c>
      <c r="B36" s="20" t="s">
        <v>39</v>
      </c>
      <c r="C36" s="21">
        <v>0</v>
      </c>
      <c r="D36" s="21">
        <v>0</v>
      </c>
      <c r="E36" s="30" t="e">
        <f t="shared" si="0"/>
        <v>#DIV/0!</v>
      </c>
      <c r="F36" s="21">
        <v>0</v>
      </c>
      <c r="G36" s="21">
        <v>0</v>
      </c>
      <c r="H36" s="30" t="e">
        <f t="shared" si="1"/>
        <v>#DIV/0!</v>
      </c>
      <c r="I36" s="21">
        <v>0</v>
      </c>
      <c r="J36" s="21">
        <v>0</v>
      </c>
      <c r="K36" s="30" t="e">
        <f t="shared" si="2"/>
        <v>#DIV/0!</v>
      </c>
      <c r="L36" s="21">
        <v>0</v>
      </c>
      <c r="M36" s="21">
        <v>0</v>
      </c>
      <c r="N36" s="30" t="e">
        <f t="shared" si="3"/>
        <v>#DIV/0!</v>
      </c>
      <c r="O36" s="21">
        <v>0</v>
      </c>
      <c r="P36" s="21">
        <v>0</v>
      </c>
      <c r="Q36" s="30" t="e">
        <f t="shared" si="4"/>
        <v>#DIV/0!</v>
      </c>
    </row>
    <row r="37" spans="1:17" ht="12.75" customHeight="1">
      <c r="A37" s="19">
        <v>30</v>
      </c>
      <c r="B37" s="20" t="s">
        <v>40</v>
      </c>
      <c r="C37" s="21">
        <v>0</v>
      </c>
      <c r="D37" s="21">
        <v>0</v>
      </c>
      <c r="E37" s="30" t="e">
        <f t="shared" si="0"/>
        <v>#DIV/0!</v>
      </c>
      <c r="F37" s="21">
        <v>0</v>
      </c>
      <c r="G37" s="21">
        <v>0</v>
      </c>
      <c r="H37" s="30" t="e">
        <f t="shared" si="1"/>
        <v>#DIV/0!</v>
      </c>
      <c r="I37" s="21">
        <v>0</v>
      </c>
      <c r="J37" s="21">
        <v>0</v>
      </c>
      <c r="K37" s="30" t="e">
        <f t="shared" si="2"/>
        <v>#DIV/0!</v>
      </c>
      <c r="L37" s="21">
        <v>0</v>
      </c>
      <c r="M37" s="21">
        <v>0</v>
      </c>
      <c r="N37" s="30" t="e">
        <f t="shared" si="3"/>
        <v>#DIV/0!</v>
      </c>
      <c r="O37" s="21">
        <v>0</v>
      </c>
      <c r="P37" s="21">
        <v>0</v>
      </c>
      <c r="Q37" s="30" t="e">
        <f t="shared" si="4"/>
        <v>#DIV/0!</v>
      </c>
    </row>
    <row r="38" spans="1:17" ht="12.75" customHeight="1">
      <c r="A38" s="19">
        <v>31</v>
      </c>
      <c r="B38" s="20" t="s">
        <v>41</v>
      </c>
      <c r="C38" s="21">
        <v>0</v>
      </c>
      <c r="D38" s="21">
        <v>0</v>
      </c>
      <c r="E38" s="30" t="e">
        <f t="shared" si="0"/>
        <v>#DIV/0!</v>
      </c>
      <c r="F38" s="21">
        <v>0</v>
      </c>
      <c r="G38" s="21">
        <v>0</v>
      </c>
      <c r="H38" s="30" t="e">
        <f t="shared" si="1"/>
        <v>#DIV/0!</v>
      </c>
      <c r="I38" s="21">
        <v>0</v>
      </c>
      <c r="J38" s="21">
        <v>0</v>
      </c>
      <c r="K38" s="30" t="e">
        <f t="shared" si="2"/>
        <v>#DIV/0!</v>
      </c>
      <c r="L38" s="21">
        <v>0</v>
      </c>
      <c r="M38" s="21">
        <v>0</v>
      </c>
      <c r="N38" s="30" t="e">
        <f t="shared" si="3"/>
        <v>#DIV/0!</v>
      </c>
      <c r="O38" s="21">
        <v>0</v>
      </c>
      <c r="P38" s="21">
        <v>0</v>
      </c>
      <c r="Q38" s="30" t="e">
        <f t="shared" si="4"/>
        <v>#DIV/0!</v>
      </c>
    </row>
    <row r="39" spans="1:17" ht="12.75" customHeight="1">
      <c r="A39" s="19">
        <v>32</v>
      </c>
      <c r="B39" s="20" t="s">
        <v>42</v>
      </c>
      <c r="C39" s="21">
        <v>60</v>
      </c>
      <c r="D39" s="21">
        <v>0</v>
      </c>
      <c r="E39" s="30">
        <f t="shared" si="0"/>
        <v>0</v>
      </c>
      <c r="F39" s="21">
        <v>24</v>
      </c>
      <c r="G39" s="21">
        <v>14</v>
      </c>
      <c r="H39" s="30">
        <f t="shared" si="1"/>
        <v>58.333333333333336</v>
      </c>
      <c r="I39" s="21">
        <v>119</v>
      </c>
      <c r="J39" s="21">
        <v>0</v>
      </c>
      <c r="K39" s="30">
        <f t="shared" si="2"/>
        <v>0</v>
      </c>
      <c r="L39" s="21">
        <v>0</v>
      </c>
      <c r="M39" s="21">
        <v>0</v>
      </c>
      <c r="N39" s="30" t="e">
        <f t="shared" si="3"/>
        <v>#DIV/0!</v>
      </c>
      <c r="O39" s="21">
        <v>396</v>
      </c>
      <c r="P39" s="21">
        <v>122</v>
      </c>
      <c r="Q39" s="30">
        <f t="shared" si="4"/>
        <v>30.80808080808081</v>
      </c>
    </row>
    <row r="40" spans="1:17" ht="12.75" customHeight="1">
      <c r="A40" s="19">
        <v>33</v>
      </c>
      <c r="B40" s="20" t="s">
        <v>43</v>
      </c>
      <c r="C40" s="21">
        <v>0</v>
      </c>
      <c r="D40" s="21">
        <v>0</v>
      </c>
      <c r="E40" s="30" t="e">
        <f t="shared" si="0"/>
        <v>#DIV/0!</v>
      </c>
      <c r="F40" s="21">
        <v>0</v>
      </c>
      <c r="G40" s="21">
        <v>0</v>
      </c>
      <c r="H40" s="30" t="e">
        <f t="shared" si="1"/>
        <v>#DIV/0!</v>
      </c>
      <c r="I40" s="21">
        <v>0</v>
      </c>
      <c r="J40" s="21">
        <v>0</v>
      </c>
      <c r="K40" s="30" t="e">
        <f t="shared" si="2"/>
        <v>#DIV/0!</v>
      </c>
      <c r="L40" s="21">
        <v>0</v>
      </c>
      <c r="M40" s="21">
        <v>0</v>
      </c>
      <c r="N40" s="30" t="e">
        <f t="shared" si="3"/>
        <v>#DIV/0!</v>
      </c>
      <c r="O40" s="21">
        <v>0</v>
      </c>
      <c r="P40" s="21">
        <v>0</v>
      </c>
      <c r="Q40" s="30" t="e">
        <f t="shared" si="4"/>
        <v>#DIV/0!</v>
      </c>
    </row>
    <row r="41" spans="1:17" ht="12.75" customHeight="1">
      <c r="A41" s="19">
        <v>34</v>
      </c>
      <c r="B41" s="20" t="s">
        <v>44</v>
      </c>
      <c r="C41" s="21">
        <v>0</v>
      </c>
      <c r="D41" s="21">
        <v>0</v>
      </c>
      <c r="E41" s="30" t="e">
        <f t="shared" si="0"/>
        <v>#DIV/0!</v>
      </c>
      <c r="F41" s="21">
        <v>0</v>
      </c>
      <c r="G41" s="21">
        <v>0</v>
      </c>
      <c r="H41" s="30" t="e">
        <f t="shared" si="1"/>
        <v>#DIV/0!</v>
      </c>
      <c r="I41" s="21">
        <v>3</v>
      </c>
      <c r="J41" s="21">
        <v>1</v>
      </c>
      <c r="K41" s="30">
        <f t="shared" si="2"/>
        <v>33.333333333333336</v>
      </c>
      <c r="L41" s="21">
        <v>0</v>
      </c>
      <c r="M41" s="21">
        <v>0</v>
      </c>
      <c r="N41" s="30" t="e">
        <f t="shared" si="3"/>
        <v>#DIV/0!</v>
      </c>
      <c r="O41" s="21">
        <v>0</v>
      </c>
      <c r="P41" s="21">
        <v>0</v>
      </c>
      <c r="Q41" s="30" t="e">
        <f t="shared" si="4"/>
        <v>#DIV/0!</v>
      </c>
    </row>
    <row r="42" spans="1:17" ht="12.75" customHeight="1">
      <c r="A42" s="19">
        <v>35</v>
      </c>
      <c r="B42" s="20" t="s">
        <v>45</v>
      </c>
      <c r="C42" s="21">
        <v>0</v>
      </c>
      <c r="D42" s="21">
        <v>0</v>
      </c>
      <c r="E42" s="30" t="e">
        <f t="shared" si="0"/>
        <v>#DIV/0!</v>
      </c>
      <c r="F42" s="21">
        <v>0</v>
      </c>
      <c r="G42" s="21">
        <v>0</v>
      </c>
      <c r="H42" s="30" t="e">
        <f t="shared" si="1"/>
        <v>#DIV/0!</v>
      </c>
      <c r="I42" s="21">
        <v>0</v>
      </c>
      <c r="J42" s="21">
        <v>0</v>
      </c>
      <c r="K42" s="30" t="e">
        <f t="shared" si="2"/>
        <v>#DIV/0!</v>
      </c>
      <c r="L42" s="21">
        <v>0</v>
      </c>
      <c r="M42" s="21">
        <v>0</v>
      </c>
      <c r="N42" s="30" t="e">
        <f t="shared" si="3"/>
        <v>#DIV/0!</v>
      </c>
      <c r="O42" s="21">
        <v>0</v>
      </c>
      <c r="P42" s="21">
        <v>0</v>
      </c>
      <c r="Q42" s="30" t="e">
        <f t="shared" si="4"/>
        <v>#DIV/0!</v>
      </c>
    </row>
    <row r="43" spans="1:17" ht="12.75" customHeight="1">
      <c r="A43" s="19">
        <v>36</v>
      </c>
      <c r="B43" s="20" t="s">
        <v>46</v>
      </c>
      <c r="C43" s="21">
        <v>0</v>
      </c>
      <c r="D43" s="21">
        <v>0</v>
      </c>
      <c r="E43" s="30" t="e">
        <f t="shared" si="0"/>
        <v>#DIV/0!</v>
      </c>
      <c r="F43" s="21">
        <v>0</v>
      </c>
      <c r="G43" s="21">
        <v>0</v>
      </c>
      <c r="H43" s="30" t="e">
        <f t="shared" si="1"/>
        <v>#DIV/0!</v>
      </c>
      <c r="I43" s="21">
        <v>0</v>
      </c>
      <c r="J43" s="21">
        <v>0</v>
      </c>
      <c r="K43" s="30" t="e">
        <f t="shared" si="2"/>
        <v>#DIV/0!</v>
      </c>
      <c r="L43" s="21">
        <v>0</v>
      </c>
      <c r="M43" s="21">
        <v>0</v>
      </c>
      <c r="N43" s="30" t="e">
        <f t="shared" si="3"/>
        <v>#DIV/0!</v>
      </c>
      <c r="O43" s="21">
        <v>0</v>
      </c>
      <c r="P43" s="21">
        <v>0</v>
      </c>
      <c r="Q43" s="30" t="e">
        <f t="shared" si="4"/>
        <v>#DIV/0!</v>
      </c>
    </row>
    <row r="44" spans="1:17" ht="12.75" customHeight="1">
      <c r="A44" s="19">
        <v>37</v>
      </c>
      <c r="B44" s="20" t="s">
        <v>47</v>
      </c>
      <c r="C44" s="21">
        <v>0</v>
      </c>
      <c r="D44" s="21">
        <v>0</v>
      </c>
      <c r="E44" s="30" t="e">
        <f t="shared" si="0"/>
        <v>#DIV/0!</v>
      </c>
      <c r="F44" s="21">
        <v>0</v>
      </c>
      <c r="G44" s="21">
        <v>0</v>
      </c>
      <c r="H44" s="30" t="e">
        <f t="shared" si="1"/>
        <v>#DIV/0!</v>
      </c>
      <c r="I44" s="21">
        <v>7</v>
      </c>
      <c r="J44" s="21">
        <v>4</v>
      </c>
      <c r="K44" s="30">
        <f t="shared" si="2"/>
        <v>57.142857142857146</v>
      </c>
      <c r="L44" s="21">
        <v>0</v>
      </c>
      <c r="M44" s="21">
        <v>0</v>
      </c>
      <c r="N44" s="30" t="e">
        <f t="shared" si="3"/>
        <v>#DIV/0!</v>
      </c>
      <c r="O44" s="21">
        <v>0</v>
      </c>
      <c r="P44" s="21">
        <v>0</v>
      </c>
      <c r="Q44" s="30" t="e">
        <f t="shared" si="4"/>
        <v>#DIV/0!</v>
      </c>
    </row>
    <row r="45" spans="1:17" ht="12.75" customHeight="1">
      <c r="A45" s="19">
        <v>38</v>
      </c>
      <c r="B45" s="20" t="s">
        <v>48</v>
      </c>
      <c r="C45" s="21">
        <v>0</v>
      </c>
      <c r="D45" s="21">
        <v>0</v>
      </c>
      <c r="E45" s="30" t="e">
        <f t="shared" si="0"/>
        <v>#DIV/0!</v>
      </c>
      <c r="F45" s="21">
        <v>0</v>
      </c>
      <c r="G45" s="21">
        <v>0</v>
      </c>
      <c r="H45" s="30" t="e">
        <f t="shared" si="1"/>
        <v>#DIV/0!</v>
      </c>
      <c r="I45" s="21">
        <v>0</v>
      </c>
      <c r="J45" s="21">
        <v>0</v>
      </c>
      <c r="K45" s="30" t="e">
        <f t="shared" si="2"/>
        <v>#DIV/0!</v>
      </c>
      <c r="L45" s="21">
        <v>0</v>
      </c>
      <c r="M45" s="21">
        <v>0</v>
      </c>
      <c r="N45" s="30" t="e">
        <f t="shared" si="3"/>
        <v>#DIV/0!</v>
      </c>
      <c r="O45" s="21">
        <v>0</v>
      </c>
      <c r="P45" s="21">
        <v>0</v>
      </c>
      <c r="Q45" s="30" t="e">
        <f t="shared" si="4"/>
        <v>#DIV/0!</v>
      </c>
    </row>
    <row r="46" spans="1:17" ht="12.75" customHeight="1">
      <c r="A46" s="19">
        <v>39</v>
      </c>
      <c r="B46" s="20" t="s">
        <v>49</v>
      </c>
      <c r="C46" s="21">
        <v>0</v>
      </c>
      <c r="D46" s="21">
        <v>0</v>
      </c>
      <c r="E46" s="30" t="e">
        <f t="shared" si="0"/>
        <v>#DIV/0!</v>
      </c>
      <c r="F46" s="21">
        <v>0</v>
      </c>
      <c r="G46" s="21">
        <v>0</v>
      </c>
      <c r="H46" s="30" t="e">
        <f t="shared" si="1"/>
        <v>#DIV/0!</v>
      </c>
      <c r="I46" s="21">
        <v>0</v>
      </c>
      <c r="J46" s="21">
        <v>0</v>
      </c>
      <c r="K46" s="30" t="e">
        <f t="shared" si="2"/>
        <v>#DIV/0!</v>
      </c>
      <c r="L46" s="21">
        <v>0</v>
      </c>
      <c r="M46" s="21">
        <v>0</v>
      </c>
      <c r="N46" s="30" t="e">
        <f t="shared" si="3"/>
        <v>#DIV/0!</v>
      </c>
      <c r="O46" s="21">
        <v>0</v>
      </c>
      <c r="P46" s="21">
        <v>0</v>
      </c>
      <c r="Q46" s="30" t="e">
        <f t="shared" si="4"/>
        <v>#DIV/0!</v>
      </c>
    </row>
    <row r="47" spans="1:17" ht="12.75" customHeight="1">
      <c r="A47" s="19">
        <v>40</v>
      </c>
      <c r="B47" s="20" t="s">
        <v>50</v>
      </c>
      <c r="C47" s="21">
        <v>0</v>
      </c>
      <c r="D47" s="21">
        <v>0</v>
      </c>
      <c r="E47" s="30" t="e">
        <f t="shared" si="0"/>
        <v>#DIV/0!</v>
      </c>
      <c r="F47" s="21">
        <v>0</v>
      </c>
      <c r="G47" s="21">
        <v>0</v>
      </c>
      <c r="H47" s="30" t="e">
        <f t="shared" si="1"/>
        <v>#DIV/0!</v>
      </c>
      <c r="I47" s="21">
        <v>1</v>
      </c>
      <c r="J47" s="21">
        <v>0</v>
      </c>
      <c r="K47" s="30">
        <f t="shared" si="2"/>
        <v>0</v>
      </c>
      <c r="L47" s="21">
        <v>0</v>
      </c>
      <c r="M47" s="21">
        <v>0</v>
      </c>
      <c r="N47" s="30" t="e">
        <f t="shared" si="3"/>
        <v>#DIV/0!</v>
      </c>
      <c r="O47" s="21">
        <v>0</v>
      </c>
      <c r="P47" s="21">
        <v>0</v>
      </c>
      <c r="Q47" s="30" t="e">
        <f t="shared" si="4"/>
        <v>#DIV/0!</v>
      </c>
    </row>
    <row r="48" spans="1:17" ht="12.75" customHeight="1">
      <c r="A48" s="19">
        <v>41</v>
      </c>
      <c r="B48" s="20" t="s">
        <v>51</v>
      </c>
      <c r="C48" s="21">
        <v>0</v>
      </c>
      <c r="D48" s="21">
        <v>0</v>
      </c>
      <c r="E48" s="30" t="e">
        <f t="shared" si="0"/>
        <v>#DIV/0!</v>
      </c>
      <c r="F48" s="21">
        <v>0</v>
      </c>
      <c r="G48" s="21">
        <v>0</v>
      </c>
      <c r="H48" s="30" t="e">
        <f t="shared" si="1"/>
        <v>#DIV/0!</v>
      </c>
      <c r="I48" s="21">
        <v>0</v>
      </c>
      <c r="J48" s="21">
        <v>0</v>
      </c>
      <c r="K48" s="30" t="e">
        <f t="shared" si="2"/>
        <v>#DIV/0!</v>
      </c>
      <c r="L48" s="21">
        <v>0</v>
      </c>
      <c r="M48" s="21">
        <v>0</v>
      </c>
      <c r="N48" s="30" t="e">
        <f t="shared" si="3"/>
        <v>#DIV/0!</v>
      </c>
      <c r="O48" s="21">
        <v>0</v>
      </c>
      <c r="P48" s="21">
        <v>0</v>
      </c>
      <c r="Q48" s="30" t="e">
        <f t="shared" si="4"/>
        <v>#DIV/0!</v>
      </c>
    </row>
    <row r="49" spans="1:17" ht="12.75" customHeight="1">
      <c r="A49" s="19">
        <v>42</v>
      </c>
      <c r="B49" s="20" t="s">
        <v>52</v>
      </c>
      <c r="C49" s="21">
        <v>0</v>
      </c>
      <c r="D49" s="21">
        <v>0</v>
      </c>
      <c r="E49" s="30" t="e">
        <f t="shared" si="0"/>
        <v>#DIV/0!</v>
      </c>
      <c r="F49" s="21">
        <v>0</v>
      </c>
      <c r="G49" s="21">
        <v>0</v>
      </c>
      <c r="H49" s="30" t="e">
        <f t="shared" si="1"/>
        <v>#DIV/0!</v>
      </c>
      <c r="I49" s="21">
        <v>0</v>
      </c>
      <c r="J49" s="21">
        <v>0</v>
      </c>
      <c r="K49" s="30" t="e">
        <f t="shared" si="2"/>
        <v>#DIV/0!</v>
      </c>
      <c r="L49" s="21">
        <v>0</v>
      </c>
      <c r="M49" s="21">
        <v>0</v>
      </c>
      <c r="N49" s="30" t="e">
        <f t="shared" si="3"/>
        <v>#DIV/0!</v>
      </c>
      <c r="O49" s="21">
        <v>0</v>
      </c>
      <c r="P49" s="21">
        <v>0</v>
      </c>
      <c r="Q49" s="30" t="e">
        <f t="shared" si="4"/>
        <v>#DIV/0!</v>
      </c>
    </row>
    <row r="50" spans="1:17" ht="12.75" customHeight="1">
      <c r="A50" s="19">
        <v>43</v>
      </c>
      <c r="B50" s="20" t="s">
        <v>53</v>
      </c>
      <c r="C50" s="21">
        <v>0</v>
      </c>
      <c r="D50" s="21">
        <v>0</v>
      </c>
      <c r="E50" s="30" t="e">
        <f t="shared" si="0"/>
        <v>#DIV/0!</v>
      </c>
      <c r="F50" s="21">
        <v>0</v>
      </c>
      <c r="G50" s="21">
        <v>0</v>
      </c>
      <c r="H50" s="30" t="e">
        <f t="shared" si="1"/>
        <v>#DIV/0!</v>
      </c>
      <c r="I50" s="21">
        <v>4</v>
      </c>
      <c r="J50" s="21">
        <v>0</v>
      </c>
      <c r="K50" s="30">
        <f t="shared" si="2"/>
        <v>0</v>
      </c>
      <c r="L50" s="21">
        <v>0</v>
      </c>
      <c r="M50" s="21">
        <v>0</v>
      </c>
      <c r="N50" s="30" t="e">
        <f t="shared" si="3"/>
        <v>#DIV/0!</v>
      </c>
      <c r="O50" s="21">
        <v>0</v>
      </c>
      <c r="P50" s="21">
        <v>0</v>
      </c>
      <c r="Q50" s="30" t="e">
        <f t="shared" si="4"/>
        <v>#DIV/0!</v>
      </c>
    </row>
    <row r="51" spans="1:17" ht="12.75" customHeight="1">
      <c r="A51" s="19">
        <v>44</v>
      </c>
      <c r="B51" s="20" t="s">
        <v>54</v>
      </c>
      <c r="C51" s="21">
        <v>0</v>
      </c>
      <c r="D51" s="21">
        <v>0</v>
      </c>
      <c r="E51" s="30" t="e">
        <f t="shared" si="0"/>
        <v>#DIV/0!</v>
      </c>
      <c r="F51" s="21">
        <v>0</v>
      </c>
      <c r="G51" s="21">
        <v>0</v>
      </c>
      <c r="H51" s="30" t="e">
        <f t="shared" si="1"/>
        <v>#DIV/0!</v>
      </c>
      <c r="I51" s="21">
        <v>0</v>
      </c>
      <c r="J51" s="21">
        <v>0</v>
      </c>
      <c r="K51" s="30" t="e">
        <f t="shared" si="2"/>
        <v>#DIV/0!</v>
      </c>
      <c r="L51" s="21">
        <v>0</v>
      </c>
      <c r="M51" s="21">
        <v>0</v>
      </c>
      <c r="N51" s="30" t="e">
        <f t="shared" si="3"/>
        <v>#DIV/0!</v>
      </c>
      <c r="O51" s="21">
        <v>0</v>
      </c>
      <c r="P51" s="21">
        <v>0</v>
      </c>
      <c r="Q51" s="30" t="e">
        <f t="shared" si="4"/>
        <v>#DIV/0!</v>
      </c>
    </row>
    <row r="52" spans="1:17" ht="12.75" customHeight="1">
      <c r="A52" s="19">
        <v>45</v>
      </c>
      <c r="B52" s="20" t="s">
        <v>55</v>
      </c>
      <c r="C52" s="21">
        <v>0</v>
      </c>
      <c r="D52" s="21">
        <v>0</v>
      </c>
      <c r="E52" s="30" t="e">
        <f t="shared" si="0"/>
        <v>#DIV/0!</v>
      </c>
      <c r="F52" s="21">
        <v>0</v>
      </c>
      <c r="G52" s="21">
        <v>0</v>
      </c>
      <c r="H52" s="30" t="e">
        <f t="shared" si="1"/>
        <v>#DIV/0!</v>
      </c>
      <c r="I52" s="21">
        <v>0</v>
      </c>
      <c r="J52" s="21">
        <v>0</v>
      </c>
      <c r="K52" s="30" t="e">
        <f t="shared" si="2"/>
        <v>#DIV/0!</v>
      </c>
      <c r="L52" s="21">
        <v>0</v>
      </c>
      <c r="M52" s="21">
        <v>0</v>
      </c>
      <c r="N52" s="30" t="e">
        <f t="shared" si="3"/>
        <v>#DIV/0!</v>
      </c>
      <c r="O52" s="21">
        <v>0</v>
      </c>
      <c r="P52" s="21">
        <v>0</v>
      </c>
      <c r="Q52" s="30" t="e">
        <f t="shared" si="4"/>
        <v>#DIV/0!</v>
      </c>
    </row>
    <row r="53" spans="1:17" ht="12.75" customHeight="1">
      <c r="A53" s="19">
        <v>46</v>
      </c>
      <c r="B53" s="20" t="s">
        <v>315</v>
      </c>
      <c r="C53" s="21">
        <v>0</v>
      </c>
      <c r="D53" s="21">
        <v>0</v>
      </c>
      <c r="E53" s="30" t="e">
        <f t="shared" si="0"/>
        <v>#DIV/0!</v>
      </c>
      <c r="F53" s="21">
        <v>0</v>
      </c>
      <c r="G53" s="21">
        <v>0</v>
      </c>
      <c r="H53" s="30" t="e">
        <f t="shared" si="1"/>
        <v>#DIV/0!</v>
      </c>
      <c r="I53" s="21">
        <v>0</v>
      </c>
      <c r="J53" s="21">
        <v>0</v>
      </c>
      <c r="K53" s="30" t="e">
        <f t="shared" si="2"/>
        <v>#DIV/0!</v>
      </c>
      <c r="L53" s="21">
        <v>0</v>
      </c>
      <c r="M53" s="21">
        <v>0</v>
      </c>
      <c r="N53" s="30" t="e">
        <f t="shared" si="3"/>
        <v>#DIV/0!</v>
      </c>
      <c r="O53" s="21">
        <v>0</v>
      </c>
      <c r="P53" s="21">
        <v>0</v>
      </c>
      <c r="Q53" s="30" t="e">
        <f t="shared" si="4"/>
        <v>#DIV/0!</v>
      </c>
    </row>
    <row r="54" spans="1:17" s="62" customFormat="1" ht="12.75">
      <c r="A54" s="13"/>
      <c r="B54" s="13" t="s">
        <v>31</v>
      </c>
      <c r="C54" s="22">
        <f>SUM(C35:C53)</f>
        <v>60</v>
      </c>
      <c r="D54" s="22">
        <f aca="true" t="shared" si="7" ref="D54:P54">SUM(D35:D53)</f>
        <v>0</v>
      </c>
      <c r="E54" s="31">
        <f t="shared" si="0"/>
        <v>0</v>
      </c>
      <c r="F54" s="22">
        <f t="shared" si="7"/>
        <v>24</v>
      </c>
      <c r="G54" s="22">
        <f t="shared" si="7"/>
        <v>14</v>
      </c>
      <c r="H54" s="31">
        <f t="shared" si="1"/>
        <v>58.333333333333336</v>
      </c>
      <c r="I54" s="22">
        <f t="shared" si="7"/>
        <v>134</v>
      </c>
      <c r="J54" s="22">
        <f t="shared" si="7"/>
        <v>5</v>
      </c>
      <c r="K54" s="31">
        <f t="shared" si="2"/>
        <v>3.7313432835820897</v>
      </c>
      <c r="L54" s="22">
        <f t="shared" si="7"/>
        <v>0</v>
      </c>
      <c r="M54" s="22">
        <f t="shared" si="7"/>
        <v>0</v>
      </c>
      <c r="N54" s="31" t="e">
        <f t="shared" si="3"/>
        <v>#DIV/0!</v>
      </c>
      <c r="O54" s="22">
        <f t="shared" si="7"/>
        <v>396</v>
      </c>
      <c r="P54" s="22">
        <f t="shared" si="7"/>
        <v>122</v>
      </c>
      <c r="Q54" s="31">
        <f t="shared" si="4"/>
        <v>30.80808080808081</v>
      </c>
    </row>
    <row r="55" spans="1:17" ht="12.75" customHeight="1">
      <c r="A55" s="19">
        <v>47</v>
      </c>
      <c r="B55" s="20" t="s">
        <v>56</v>
      </c>
      <c r="C55" s="21">
        <v>145</v>
      </c>
      <c r="D55" s="21">
        <v>85</v>
      </c>
      <c r="E55" s="30">
        <f t="shared" si="0"/>
        <v>58.62068965517241</v>
      </c>
      <c r="F55" s="21">
        <v>389</v>
      </c>
      <c r="G55" s="21">
        <v>123</v>
      </c>
      <c r="H55" s="30">
        <f t="shared" si="1"/>
        <v>31.619537275064268</v>
      </c>
      <c r="I55" s="21">
        <v>74</v>
      </c>
      <c r="J55" s="21">
        <v>28</v>
      </c>
      <c r="K55" s="30">
        <f t="shared" si="2"/>
        <v>37.83783783783784</v>
      </c>
      <c r="L55" s="21">
        <v>356</v>
      </c>
      <c r="M55" s="21">
        <v>197</v>
      </c>
      <c r="N55" s="30">
        <f t="shared" si="3"/>
        <v>55.337078651685395</v>
      </c>
      <c r="O55" s="21">
        <v>25146</v>
      </c>
      <c r="P55" s="21">
        <v>10972</v>
      </c>
      <c r="Q55" s="30">
        <f t="shared" si="4"/>
        <v>43.63318221585938</v>
      </c>
    </row>
    <row r="56" spans="1:17" ht="12.75" customHeight="1">
      <c r="A56" s="19">
        <v>48</v>
      </c>
      <c r="B56" s="120" t="s">
        <v>57</v>
      </c>
      <c r="C56" s="21">
        <v>4689</v>
      </c>
      <c r="D56" s="21">
        <v>58</v>
      </c>
      <c r="E56" s="30">
        <f t="shared" si="0"/>
        <v>1.236937513329068</v>
      </c>
      <c r="F56" s="21">
        <v>0</v>
      </c>
      <c r="G56" s="21">
        <v>0</v>
      </c>
      <c r="H56" s="30" t="e">
        <f t="shared" si="1"/>
        <v>#DIV/0!</v>
      </c>
      <c r="I56" s="21">
        <v>0</v>
      </c>
      <c r="J56" s="21">
        <v>0</v>
      </c>
      <c r="K56" s="30" t="e">
        <f t="shared" si="2"/>
        <v>#DIV/0!</v>
      </c>
      <c r="L56" s="188">
        <v>22</v>
      </c>
      <c r="M56" s="188">
        <v>14</v>
      </c>
      <c r="N56" s="30">
        <f t="shared" si="3"/>
        <v>63.63636363636363</v>
      </c>
      <c r="O56" s="188">
        <v>39888</v>
      </c>
      <c r="P56" s="188">
        <v>3622</v>
      </c>
      <c r="Q56" s="30">
        <f t="shared" si="4"/>
        <v>9.080425190533493</v>
      </c>
    </row>
    <row r="57" spans="1:17" ht="12.75" customHeight="1">
      <c r="A57" s="19">
        <v>49</v>
      </c>
      <c r="B57" s="120" t="s">
        <v>58</v>
      </c>
      <c r="C57" s="201">
        <v>1557</v>
      </c>
      <c r="D57" s="201">
        <v>197</v>
      </c>
      <c r="E57" s="30">
        <f t="shared" si="0"/>
        <v>12.652536929993577</v>
      </c>
      <c r="F57" s="21">
        <v>1200</v>
      </c>
      <c r="G57" s="21">
        <v>0</v>
      </c>
      <c r="H57" s="30">
        <f t="shared" si="1"/>
        <v>0</v>
      </c>
      <c r="I57" s="21">
        <v>120</v>
      </c>
      <c r="J57" s="21">
        <v>0</v>
      </c>
      <c r="K57" s="30">
        <f t="shared" si="2"/>
        <v>0</v>
      </c>
      <c r="L57" s="201">
        <v>876</v>
      </c>
      <c r="M57" s="201">
        <v>158</v>
      </c>
      <c r="N57" s="30">
        <f t="shared" si="3"/>
        <v>18.036529680365298</v>
      </c>
      <c r="O57" s="188">
        <v>31044</v>
      </c>
      <c r="P57" s="188">
        <v>883</v>
      </c>
      <c r="Q57" s="30">
        <f t="shared" si="4"/>
        <v>2.844349954902719</v>
      </c>
    </row>
    <row r="58" spans="1:17" s="62" customFormat="1" ht="12.75">
      <c r="A58" s="13"/>
      <c r="B58" s="13" t="s">
        <v>31</v>
      </c>
      <c r="C58" s="22">
        <f>SUM(C55:C57)</f>
        <v>6391</v>
      </c>
      <c r="D58" s="22">
        <f aca="true" t="shared" si="8" ref="D58:P58">SUM(D55:D57)</f>
        <v>340</v>
      </c>
      <c r="E58" s="31">
        <f t="shared" si="0"/>
        <v>5.319981223595682</v>
      </c>
      <c r="F58" s="22">
        <f t="shared" si="8"/>
        <v>1589</v>
      </c>
      <c r="G58" s="22">
        <f t="shared" si="8"/>
        <v>123</v>
      </c>
      <c r="H58" s="31">
        <f t="shared" si="1"/>
        <v>7.740717432347388</v>
      </c>
      <c r="I58" s="22">
        <f t="shared" si="8"/>
        <v>194</v>
      </c>
      <c r="J58" s="22">
        <f t="shared" si="8"/>
        <v>28</v>
      </c>
      <c r="K58" s="31">
        <f t="shared" si="2"/>
        <v>14.43298969072165</v>
      </c>
      <c r="L58" s="22">
        <f t="shared" si="8"/>
        <v>1254</v>
      </c>
      <c r="M58" s="22">
        <f t="shared" si="8"/>
        <v>369</v>
      </c>
      <c r="N58" s="31">
        <f t="shared" si="3"/>
        <v>29.425837320574164</v>
      </c>
      <c r="O58" s="22">
        <f t="shared" si="8"/>
        <v>96078</v>
      </c>
      <c r="P58" s="22">
        <f t="shared" si="8"/>
        <v>15477</v>
      </c>
      <c r="Q58" s="31">
        <f t="shared" si="4"/>
        <v>16.10878661087866</v>
      </c>
    </row>
    <row r="59" spans="1:17" ht="12.75" customHeight="1">
      <c r="A59" s="19">
        <v>50</v>
      </c>
      <c r="B59" s="20" t="s">
        <v>59</v>
      </c>
      <c r="C59" s="21">
        <v>0</v>
      </c>
      <c r="D59" s="21">
        <v>0</v>
      </c>
      <c r="E59" s="30" t="e">
        <f t="shared" si="0"/>
        <v>#DIV/0!</v>
      </c>
      <c r="F59" s="21">
        <v>0</v>
      </c>
      <c r="G59" s="21">
        <v>0</v>
      </c>
      <c r="H59" s="30" t="e">
        <f t="shared" si="1"/>
        <v>#DIV/0!</v>
      </c>
      <c r="I59" s="21">
        <v>0</v>
      </c>
      <c r="J59" s="21">
        <v>0</v>
      </c>
      <c r="K59" s="30" t="e">
        <f t="shared" si="2"/>
        <v>#DIV/0!</v>
      </c>
      <c r="L59" s="21">
        <v>0</v>
      </c>
      <c r="M59" s="21">
        <v>0</v>
      </c>
      <c r="N59" s="30" t="e">
        <f t="shared" si="3"/>
        <v>#DIV/0!</v>
      </c>
      <c r="O59" s="21">
        <v>0</v>
      </c>
      <c r="P59" s="21">
        <v>0</v>
      </c>
      <c r="Q59" s="30" t="e">
        <f t="shared" si="4"/>
        <v>#DIV/0!</v>
      </c>
    </row>
    <row r="60" spans="1:17" ht="12.75" customHeight="1">
      <c r="A60" s="19">
        <v>51</v>
      </c>
      <c r="B60" s="20" t="s">
        <v>60</v>
      </c>
      <c r="C60" s="21">
        <v>0</v>
      </c>
      <c r="D60" s="21">
        <v>0</v>
      </c>
      <c r="E60" s="30" t="e">
        <f t="shared" si="0"/>
        <v>#DIV/0!</v>
      </c>
      <c r="F60" s="21">
        <v>0</v>
      </c>
      <c r="G60" s="21">
        <v>0</v>
      </c>
      <c r="H60" s="30" t="e">
        <f t="shared" si="1"/>
        <v>#DIV/0!</v>
      </c>
      <c r="I60" s="21">
        <v>0</v>
      </c>
      <c r="J60" s="21">
        <v>0</v>
      </c>
      <c r="K60" s="30" t="e">
        <f t="shared" si="2"/>
        <v>#DIV/0!</v>
      </c>
      <c r="L60" s="21">
        <v>0</v>
      </c>
      <c r="M60" s="21">
        <v>0</v>
      </c>
      <c r="N60" s="30" t="e">
        <f t="shared" si="3"/>
        <v>#DIV/0!</v>
      </c>
      <c r="O60" s="21">
        <v>1</v>
      </c>
      <c r="P60" s="21">
        <v>0</v>
      </c>
      <c r="Q60" s="30">
        <f t="shared" si="4"/>
        <v>0</v>
      </c>
    </row>
    <row r="61" spans="1:17" s="62" customFormat="1" ht="12.75">
      <c r="A61" s="13"/>
      <c r="B61" s="13" t="s">
        <v>31</v>
      </c>
      <c r="C61" s="22">
        <f>SUM(C59:C60)</f>
        <v>0</v>
      </c>
      <c r="D61" s="22">
        <f aca="true" t="shared" si="9" ref="D61:P61">SUM(D59:D60)</f>
        <v>0</v>
      </c>
      <c r="E61" s="31" t="e">
        <f t="shared" si="0"/>
        <v>#DIV/0!</v>
      </c>
      <c r="F61" s="22">
        <f t="shared" si="9"/>
        <v>0</v>
      </c>
      <c r="G61" s="22">
        <f t="shared" si="9"/>
        <v>0</v>
      </c>
      <c r="H61" s="31" t="e">
        <f t="shared" si="1"/>
        <v>#DIV/0!</v>
      </c>
      <c r="I61" s="22">
        <f t="shared" si="9"/>
        <v>0</v>
      </c>
      <c r="J61" s="22">
        <f t="shared" si="9"/>
        <v>0</v>
      </c>
      <c r="K61" s="31" t="e">
        <f t="shared" si="2"/>
        <v>#DIV/0!</v>
      </c>
      <c r="L61" s="22">
        <f t="shared" si="9"/>
        <v>0</v>
      </c>
      <c r="M61" s="22">
        <f t="shared" si="9"/>
        <v>0</v>
      </c>
      <c r="N61" s="31" t="e">
        <f t="shared" si="3"/>
        <v>#DIV/0!</v>
      </c>
      <c r="O61" s="22">
        <f t="shared" si="9"/>
        <v>1</v>
      </c>
      <c r="P61" s="22">
        <f t="shared" si="9"/>
        <v>0</v>
      </c>
      <c r="Q61" s="31">
        <f t="shared" si="4"/>
        <v>0</v>
      </c>
    </row>
    <row r="62" spans="1:17" s="62" customFormat="1" ht="12.75" customHeight="1">
      <c r="A62" s="413" t="s">
        <v>0</v>
      </c>
      <c r="B62" s="414"/>
      <c r="C62" s="22">
        <f>C61+C58+C54+C34+C27</f>
        <v>66988</v>
      </c>
      <c r="D62" s="22">
        <f aca="true" t="shared" si="10" ref="D62:P62">D61+D58+D54+D34+D27</f>
        <v>2474</v>
      </c>
      <c r="E62" s="31">
        <f t="shared" si="0"/>
        <v>3.69319878187138</v>
      </c>
      <c r="F62" s="22">
        <f t="shared" si="10"/>
        <v>25669</v>
      </c>
      <c r="G62" s="22">
        <f t="shared" si="10"/>
        <v>12237</v>
      </c>
      <c r="H62" s="31">
        <f t="shared" si="1"/>
        <v>47.67228953212046</v>
      </c>
      <c r="I62" s="22">
        <f t="shared" si="10"/>
        <v>15839</v>
      </c>
      <c r="J62" s="22">
        <f t="shared" si="10"/>
        <v>863</v>
      </c>
      <c r="K62" s="31">
        <f t="shared" si="2"/>
        <v>5.448576299008776</v>
      </c>
      <c r="L62" s="22">
        <f t="shared" si="10"/>
        <v>26948</v>
      </c>
      <c r="M62" s="22">
        <f t="shared" si="10"/>
        <v>1825</v>
      </c>
      <c r="N62" s="31">
        <f t="shared" si="3"/>
        <v>6.772302211666914</v>
      </c>
      <c r="O62" s="22">
        <f t="shared" si="10"/>
        <v>250155</v>
      </c>
      <c r="P62" s="22">
        <f t="shared" si="10"/>
        <v>26235</v>
      </c>
      <c r="Q62" s="31">
        <f t="shared" si="4"/>
        <v>10.487497751394136</v>
      </c>
    </row>
    <row r="63" spans="5:17" ht="12.75">
      <c r="E63" s="69"/>
      <c r="H63" s="69"/>
      <c r="K63" s="69"/>
      <c r="N63" s="69"/>
      <c r="Q63" s="69"/>
    </row>
    <row r="64" spans="5:17" ht="12.75">
      <c r="E64" s="69"/>
      <c r="H64" s="69"/>
      <c r="K64" s="69"/>
      <c r="Q64" s="69"/>
    </row>
  </sheetData>
  <sheetProtection password="C5AF" sheet="1" formatCells="0" formatColumns="0" formatRows="0" insertColumns="0" insertRows="0" insertHyperlinks="0" deleteColumns="0" deleteRows="0" selectLockedCells="1" sort="0" autoFilter="0" pivotTables="0"/>
  <mergeCells count="13">
    <mergeCell ref="A1:Q1"/>
    <mergeCell ref="A2:Q2"/>
    <mergeCell ref="I3:J3"/>
    <mergeCell ref="N3:O3"/>
    <mergeCell ref="P3:Q3"/>
    <mergeCell ref="O4:Q4"/>
    <mergeCell ref="L4:N4"/>
    <mergeCell ref="A62:B62"/>
    <mergeCell ref="A4:A5"/>
    <mergeCell ref="B4:B5"/>
    <mergeCell ref="C4:E4"/>
    <mergeCell ref="F4:H4"/>
    <mergeCell ref="I4:K4"/>
  </mergeCells>
  <conditionalFormatting sqref="I3">
    <cfRule type="cellIs" priority="4" dxfId="83" operator="lessThan">
      <formula>0</formula>
    </cfRule>
  </conditionalFormatting>
  <conditionalFormatting sqref="P3">
    <cfRule type="cellIs" priority="3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P62"/>
  <sheetViews>
    <sheetView zoomScalePageLayoutView="0" workbookViewId="0" topLeftCell="A1">
      <pane xSplit="2" ySplit="5" topLeftCell="G48" activePane="bottomRight" state="frozen"/>
      <selection pane="topLeft" activeCell="C3" sqref="C3"/>
      <selection pane="topRight" activeCell="C3" sqref="C3"/>
      <selection pane="bottomLeft" activeCell="C3" sqref="C3"/>
      <selection pane="bottomRight" activeCell="P6" sqref="P6"/>
    </sheetView>
  </sheetViews>
  <sheetFormatPr defaultColWidth="9.140625" defaultRowHeight="12.75"/>
  <cols>
    <col min="1" max="1" width="6.57421875" style="54" customWidth="1"/>
    <col min="2" max="2" width="21.140625" style="54" customWidth="1"/>
    <col min="3" max="3" width="6.00390625" style="65" bestFit="1" customWidth="1"/>
    <col min="4" max="4" width="8.8515625" style="65" bestFit="1" customWidth="1"/>
    <col min="5" max="5" width="6.00390625" style="65" bestFit="1" customWidth="1"/>
    <col min="6" max="6" width="8.8515625" style="65" bestFit="1" customWidth="1"/>
    <col min="7" max="7" width="6.00390625" style="65" bestFit="1" customWidth="1"/>
    <col min="8" max="8" width="8.8515625" style="65" bestFit="1" customWidth="1"/>
    <col min="9" max="9" width="6.00390625" style="65" bestFit="1" customWidth="1"/>
    <col min="10" max="10" width="8.8515625" style="65" bestFit="1" customWidth="1"/>
    <col min="11" max="11" width="7.00390625" style="65" bestFit="1" customWidth="1"/>
    <col min="12" max="12" width="8.8515625" style="65" bestFit="1" customWidth="1"/>
    <col min="13" max="13" width="6.421875" style="65" customWidth="1"/>
    <col min="14" max="14" width="10.28125" style="65" bestFit="1" customWidth="1"/>
    <col min="15" max="15" width="7.00390625" style="65" bestFit="1" customWidth="1"/>
    <col min="16" max="16" width="8.8515625" style="65" bestFit="1" customWidth="1"/>
    <col min="17" max="16384" width="9.140625" style="54" customWidth="1"/>
  </cols>
  <sheetData>
    <row r="1" spans="1:16" ht="14.25">
      <c r="A1" s="419" t="s">
        <v>508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25.5" customHeight="1">
      <c r="A3" s="66"/>
      <c r="B3" s="37" t="s">
        <v>66</v>
      </c>
      <c r="C3" s="35"/>
      <c r="D3" s="16"/>
      <c r="E3" s="16"/>
      <c r="F3" s="16"/>
      <c r="G3" s="16"/>
      <c r="H3" s="16"/>
      <c r="I3" s="439"/>
      <c r="J3" s="439"/>
      <c r="K3" s="35"/>
      <c r="L3" s="67"/>
      <c r="M3" s="67"/>
      <c r="N3" s="68" t="s">
        <v>142</v>
      </c>
      <c r="O3" s="68"/>
      <c r="P3" s="68"/>
    </row>
    <row r="4" spans="1:16" ht="12.75">
      <c r="A4" s="437" t="s">
        <v>3</v>
      </c>
      <c r="B4" s="437" t="s">
        <v>4</v>
      </c>
      <c r="C4" s="441" t="s">
        <v>143</v>
      </c>
      <c r="D4" s="442"/>
      <c r="E4" s="441" t="s">
        <v>144</v>
      </c>
      <c r="F4" s="442"/>
      <c r="G4" s="441" t="s">
        <v>145</v>
      </c>
      <c r="H4" s="442"/>
      <c r="I4" s="441" t="s">
        <v>146</v>
      </c>
      <c r="J4" s="442"/>
      <c r="K4" s="441" t="s">
        <v>147</v>
      </c>
      <c r="L4" s="442"/>
      <c r="M4" s="441" t="s">
        <v>148</v>
      </c>
      <c r="N4" s="442"/>
      <c r="O4" s="441" t="s">
        <v>0</v>
      </c>
      <c r="P4" s="442"/>
    </row>
    <row r="5" spans="1:16" ht="12.75">
      <c r="A5" s="438"/>
      <c r="B5" s="438"/>
      <c r="C5" s="18" t="s">
        <v>112</v>
      </c>
      <c r="D5" s="18" t="s">
        <v>90</v>
      </c>
      <c r="E5" s="18" t="s">
        <v>112</v>
      </c>
      <c r="F5" s="18" t="s">
        <v>90</v>
      </c>
      <c r="G5" s="18" t="s">
        <v>112</v>
      </c>
      <c r="H5" s="18" t="s">
        <v>90</v>
      </c>
      <c r="I5" s="18" t="s">
        <v>112</v>
      </c>
      <c r="J5" s="18" t="s">
        <v>90</v>
      </c>
      <c r="K5" s="18" t="s">
        <v>112</v>
      </c>
      <c r="L5" s="18" t="s">
        <v>90</v>
      </c>
      <c r="M5" s="18" t="s">
        <v>112</v>
      </c>
      <c r="N5" s="18" t="s">
        <v>90</v>
      </c>
      <c r="O5" s="18" t="s">
        <v>112</v>
      </c>
      <c r="P5" s="18" t="s">
        <v>90</v>
      </c>
    </row>
    <row r="6" spans="1:16" ht="15" customHeight="1">
      <c r="A6" s="19">
        <v>1</v>
      </c>
      <c r="B6" s="20" t="s">
        <v>10</v>
      </c>
      <c r="C6" s="21">
        <v>147</v>
      </c>
      <c r="D6" s="21">
        <v>101</v>
      </c>
      <c r="E6" s="21">
        <v>231</v>
      </c>
      <c r="F6" s="21">
        <v>172</v>
      </c>
      <c r="G6" s="21">
        <v>268</v>
      </c>
      <c r="H6" s="21">
        <v>243</v>
      </c>
      <c r="I6" s="21">
        <v>322</v>
      </c>
      <c r="J6" s="21">
        <v>325</v>
      </c>
      <c r="K6" s="21">
        <v>433</v>
      </c>
      <c r="L6" s="21">
        <v>473</v>
      </c>
      <c r="M6" s="21">
        <v>534</v>
      </c>
      <c r="N6" s="21">
        <v>158</v>
      </c>
      <c r="O6" s="22">
        <f>C6+E6+G6+I6+K6+M6</f>
        <v>1935</v>
      </c>
      <c r="P6" s="22">
        <f>D6+F6+H6+J6+L6+N6</f>
        <v>1472</v>
      </c>
    </row>
    <row r="7" spans="1:16" ht="15" customHeight="1">
      <c r="A7" s="19">
        <v>2</v>
      </c>
      <c r="B7" s="20" t="s">
        <v>11</v>
      </c>
      <c r="C7" s="21">
        <v>45</v>
      </c>
      <c r="D7" s="21">
        <v>3971</v>
      </c>
      <c r="E7" s="21">
        <v>44</v>
      </c>
      <c r="F7" s="21">
        <v>2178</v>
      </c>
      <c r="G7" s="21">
        <v>24</v>
      </c>
      <c r="H7" s="21">
        <v>1220</v>
      </c>
      <c r="I7" s="21">
        <v>0</v>
      </c>
      <c r="J7" s="21">
        <v>0</v>
      </c>
      <c r="K7" s="21">
        <v>0</v>
      </c>
      <c r="L7" s="21">
        <v>0</v>
      </c>
      <c r="M7" s="21"/>
      <c r="N7" s="21"/>
      <c r="O7" s="22">
        <f aca="true" t="shared" si="0" ref="O7:O62">C7+E7+G7+I7+K7+M7</f>
        <v>113</v>
      </c>
      <c r="P7" s="22">
        <f aca="true" t="shared" si="1" ref="P7:P62">D7+F7+H7+J7+L7+N7</f>
        <v>7369</v>
      </c>
    </row>
    <row r="8" spans="1:16" ht="15" customHeight="1">
      <c r="A8" s="19">
        <v>3</v>
      </c>
      <c r="B8" s="20" t="s">
        <v>12</v>
      </c>
      <c r="C8" s="21">
        <v>4944</v>
      </c>
      <c r="D8" s="21">
        <v>2555</v>
      </c>
      <c r="E8" s="21">
        <v>1566</v>
      </c>
      <c r="F8" s="21">
        <v>84</v>
      </c>
      <c r="G8" s="21">
        <v>178</v>
      </c>
      <c r="H8" s="21">
        <v>32</v>
      </c>
      <c r="I8" s="21">
        <v>174</v>
      </c>
      <c r="J8" s="21">
        <v>24</v>
      </c>
      <c r="K8" s="21">
        <v>208</v>
      </c>
      <c r="L8" s="21">
        <v>60</v>
      </c>
      <c r="M8" s="21">
        <v>113</v>
      </c>
      <c r="N8" s="21">
        <v>19</v>
      </c>
      <c r="O8" s="22">
        <f t="shared" si="0"/>
        <v>7183</v>
      </c>
      <c r="P8" s="22">
        <f t="shared" si="1"/>
        <v>2774</v>
      </c>
    </row>
    <row r="9" spans="1:16" ht="15" customHeight="1">
      <c r="A9" s="19">
        <v>4</v>
      </c>
      <c r="B9" s="20" t="s">
        <v>13</v>
      </c>
      <c r="C9" s="21">
        <v>0</v>
      </c>
      <c r="D9" s="21">
        <v>0</v>
      </c>
      <c r="E9" s="21">
        <v>49850</v>
      </c>
      <c r="F9" s="21">
        <v>13317</v>
      </c>
      <c r="G9" s="21">
        <v>2385</v>
      </c>
      <c r="H9" s="21">
        <v>1789</v>
      </c>
      <c r="I9" s="21">
        <v>2595</v>
      </c>
      <c r="J9" s="21">
        <v>2071</v>
      </c>
      <c r="K9" s="21">
        <v>1295</v>
      </c>
      <c r="L9" s="21">
        <v>1028</v>
      </c>
      <c r="M9" s="21"/>
      <c r="N9" s="21"/>
      <c r="O9" s="22">
        <f t="shared" si="0"/>
        <v>56125</v>
      </c>
      <c r="P9" s="22">
        <f t="shared" si="1"/>
        <v>18205</v>
      </c>
    </row>
    <row r="10" spans="1:16" ht="15" customHeight="1">
      <c r="A10" s="19">
        <v>5</v>
      </c>
      <c r="B10" s="20" t="s">
        <v>14</v>
      </c>
      <c r="C10" s="21">
        <v>568</v>
      </c>
      <c r="D10" s="21">
        <v>64</v>
      </c>
      <c r="E10" s="21">
        <v>401</v>
      </c>
      <c r="F10" s="21">
        <v>108</v>
      </c>
      <c r="G10" s="21">
        <v>711</v>
      </c>
      <c r="H10" s="21">
        <v>205</v>
      </c>
      <c r="I10" s="21">
        <v>6403</v>
      </c>
      <c r="J10" s="21">
        <v>1019</v>
      </c>
      <c r="K10" s="21">
        <v>0</v>
      </c>
      <c r="L10" s="21">
        <v>0</v>
      </c>
      <c r="M10" s="21"/>
      <c r="N10" s="21"/>
      <c r="O10" s="22">
        <f t="shared" si="0"/>
        <v>8083</v>
      </c>
      <c r="P10" s="22">
        <f t="shared" si="1"/>
        <v>1396</v>
      </c>
    </row>
    <row r="11" spans="1:16" ht="15" customHeight="1">
      <c r="A11" s="19">
        <v>6</v>
      </c>
      <c r="B11" s="20" t="s">
        <v>15</v>
      </c>
      <c r="C11" s="21">
        <v>14</v>
      </c>
      <c r="D11" s="21">
        <v>3.78</v>
      </c>
      <c r="E11" s="21">
        <v>173</v>
      </c>
      <c r="F11" s="21">
        <v>46.23</v>
      </c>
      <c r="G11" s="21">
        <v>130</v>
      </c>
      <c r="H11" s="21">
        <v>41.23</v>
      </c>
      <c r="I11" s="21">
        <v>53</v>
      </c>
      <c r="J11" s="21">
        <v>14.33</v>
      </c>
      <c r="K11" s="21">
        <v>7057</v>
      </c>
      <c r="L11" s="21">
        <v>2082.98</v>
      </c>
      <c r="M11" s="21">
        <v>100</v>
      </c>
      <c r="N11" s="21">
        <v>24</v>
      </c>
      <c r="O11" s="22">
        <f t="shared" si="0"/>
        <v>7527</v>
      </c>
      <c r="P11" s="22">
        <f t="shared" si="1"/>
        <v>2212.55</v>
      </c>
    </row>
    <row r="12" spans="1:16" ht="15" customHeight="1">
      <c r="A12" s="19">
        <v>7</v>
      </c>
      <c r="B12" s="20" t="s">
        <v>16</v>
      </c>
      <c r="C12" s="21">
        <v>225</v>
      </c>
      <c r="D12" s="21">
        <v>158</v>
      </c>
      <c r="E12" s="21">
        <v>215</v>
      </c>
      <c r="F12" s="21">
        <v>256</v>
      </c>
      <c r="G12" s="21">
        <v>221</v>
      </c>
      <c r="H12" s="21">
        <v>225</v>
      </c>
      <c r="I12" s="21">
        <v>1736</v>
      </c>
      <c r="J12" s="21">
        <v>3892</v>
      </c>
      <c r="K12" s="21">
        <v>312</v>
      </c>
      <c r="L12" s="21">
        <v>125</v>
      </c>
      <c r="M12" s="21"/>
      <c r="N12" s="21"/>
      <c r="O12" s="22">
        <f t="shared" si="0"/>
        <v>2709</v>
      </c>
      <c r="P12" s="22">
        <f t="shared" si="1"/>
        <v>4656</v>
      </c>
    </row>
    <row r="13" spans="1:16" ht="15" customHeight="1">
      <c r="A13" s="19">
        <v>8</v>
      </c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35</v>
      </c>
      <c r="L13" s="21">
        <v>19</v>
      </c>
      <c r="M13" s="21"/>
      <c r="N13" s="21"/>
      <c r="O13" s="22">
        <f t="shared" si="0"/>
        <v>35</v>
      </c>
      <c r="P13" s="22">
        <f t="shared" si="1"/>
        <v>19</v>
      </c>
    </row>
    <row r="14" spans="1:16" ht="15" customHeight="1">
      <c r="A14" s="19">
        <v>9</v>
      </c>
      <c r="B14" s="20" t="s">
        <v>18</v>
      </c>
      <c r="C14" s="21">
        <v>2107</v>
      </c>
      <c r="D14" s="21">
        <v>10061</v>
      </c>
      <c r="E14" s="21">
        <v>2222</v>
      </c>
      <c r="F14" s="21">
        <v>11914</v>
      </c>
      <c r="G14" s="21">
        <v>12</v>
      </c>
      <c r="H14" s="21">
        <v>290</v>
      </c>
      <c r="I14" s="21">
        <v>41</v>
      </c>
      <c r="J14" s="21">
        <v>2977</v>
      </c>
      <c r="K14" s="21">
        <v>51</v>
      </c>
      <c r="L14" s="21">
        <v>6</v>
      </c>
      <c r="M14" s="21"/>
      <c r="N14" s="21"/>
      <c r="O14" s="22">
        <f t="shared" si="0"/>
        <v>4433</v>
      </c>
      <c r="P14" s="22">
        <f t="shared" si="1"/>
        <v>25248</v>
      </c>
    </row>
    <row r="15" spans="1:16" ht="15" customHeight="1">
      <c r="A15" s="19">
        <v>10</v>
      </c>
      <c r="B15" s="20" t="s">
        <v>19</v>
      </c>
      <c r="C15" s="21">
        <v>0</v>
      </c>
      <c r="D15" s="21">
        <v>0</v>
      </c>
      <c r="E15" s="21">
        <v>0</v>
      </c>
      <c r="F15" s="21">
        <v>0</v>
      </c>
      <c r="G15" s="21">
        <v>1426</v>
      </c>
      <c r="H15" s="21">
        <v>353</v>
      </c>
      <c r="I15" s="21">
        <v>466</v>
      </c>
      <c r="J15" s="21">
        <v>532.4</v>
      </c>
      <c r="K15" s="21">
        <v>0</v>
      </c>
      <c r="L15" s="21">
        <v>0</v>
      </c>
      <c r="M15" s="21"/>
      <c r="N15" s="21"/>
      <c r="O15" s="22">
        <f t="shared" si="0"/>
        <v>1892</v>
      </c>
      <c r="P15" s="22">
        <f t="shared" si="1"/>
        <v>885.4</v>
      </c>
    </row>
    <row r="16" spans="1:16" ht="15" customHeight="1">
      <c r="A16" s="19">
        <v>11</v>
      </c>
      <c r="B16" s="20" t="s">
        <v>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/>
      <c r="N16" s="21"/>
      <c r="O16" s="22">
        <f t="shared" si="0"/>
        <v>0</v>
      </c>
      <c r="P16" s="22">
        <f t="shared" si="1"/>
        <v>0</v>
      </c>
    </row>
    <row r="17" spans="1:16" ht="15" customHeight="1">
      <c r="A17" s="19">
        <v>12</v>
      </c>
      <c r="B17" s="20" t="s">
        <v>21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82</v>
      </c>
      <c r="L17" s="21">
        <v>15.1</v>
      </c>
      <c r="M17" s="21"/>
      <c r="N17" s="21"/>
      <c r="O17" s="22">
        <f t="shared" si="0"/>
        <v>82</v>
      </c>
      <c r="P17" s="22">
        <f t="shared" si="1"/>
        <v>15.1</v>
      </c>
    </row>
    <row r="18" spans="1:16" ht="15" customHeight="1">
      <c r="A18" s="19">
        <v>13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699</v>
      </c>
      <c r="L18" s="21">
        <v>5085</v>
      </c>
      <c r="M18" s="21"/>
      <c r="N18" s="21"/>
      <c r="O18" s="22">
        <f t="shared" si="0"/>
        <v>699</v>
      </c>
      <c r="P18" s="22">
        <f t="shared" si="1"/>
        <v>5085</v>
      </c>
    </row>
    <row r="19" spans="1:16" ht="15" customHeight="1">
      <c r="A19" s="19">
        <v>14</v>
      </c>
      <c r="B19" s="20" t="s">
        <v>23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/>
      <c r="N19" s="21"/>
      <c r="O19" s="22">
        <f t="shared" si="0"/>
        <v>0</v>
      </c>
      <c r="P19" s="22">
        <f t="shared" si="1"/>
        <v>0</v>
      </c>
    </row>
    <row r="20" spans="1:16" ht="15" customHeight="1">
      <c r="A20" s="19">
        <v>15</v>
      </c>
      <c r="B20" s="20" t="s">
        <v>24</v>
      </c>
      <c r="C20" s="188">
        <v>1171</v>
      </c>
      <c r="D20" s="188">
        <v>832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/>
      <c r="N20" s="21"/>
      <c r="O20" s="22">
        <f t="shared" si="0"/>
        <v>1171</v>
      </c>
      <c r="P20" s="22">
        <f t="shared" si="1"/>
        <v>832</v>
      </c>
    </row>
    <row r="21" spans="1:16" ht="15" customHeight="1">
      <c r="A21" s="19">
        <v>16</v>
      </c>
      <c r="B21" s="20" t="s">
        <v>25</v>
      </c>
      <c r="C21" s="21">
        <v>585</v>
      </c>
      <c r="D21" s="21">
        <v>55</v>
      </c>
      <c r="E21" s="21">
        <v>50</v>
      </c>
      <c r="F21" s="21">
        <v>29</v>
      </c>
      <c r="G21" s="21">
        <v>65</v>
      </c>
      <c r="H21" s="21">
        <v>30</v>
      </c>
      <c r="I21" s="21">
        <v>63</v>
      </c>
      <c r="J21" s="21">
        <v>25</v>
      </c>
      <c r="K21" s="21">
        <v>57</v>
      </c>
      <c r="L21" s="21">
        <v>37</v>
      </c>
      <c r="M21" s="21">
        <v>32</v>
      </c>
      <c r="N21" s="21">
        <v>9</v>
      </c>
      <c r="O21" s="22">
        <f t="shared" si="0"/>
        <v>852</v>
      </c>
      <c r="P21" s="22">
        <f t="shared" si="1"/>
        <v>185</v>
      </c>
    </row>
    <row r="22" spans="1:16" ht="15" customHeight="1">
      <c r="A22" s="19">
        <v>17</v>
      </c>
      <c r="B22" s="20" t="s">
        <v>26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47856</v>
      </c>
      <c r="L22" s="21">
        <v>3200</v>
      </c>
      <c r="M22" s="21"/>
      <c r="N22" s="21"/>
      <c r="O22" s="22">
        <f t="shared" si="0"/>
        <v>47856</v>
      </c>
      <c r="P22" s="22">
        <f t="shared" si="1"/>
        <v>3200</v>
      </c>
    </row>
    <row r="23" spans="1:16" ht="15" customHeight="1">
      <c r="A23" s="19">
        <v>18</v>
      </c>
      <c r="B23" s="20" t="s">
        <v>27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44216</v>
      </c>
      <c r="L23" s="21">
        <v>2260</v>
      </c>
      <c r="M23" s="21"/>
      <c r="N23" s="21"/>
      <c r="O23" s="22">
        <f t="shared" si="0"/>
        <v>44216</v>
      </c>
      <c r="P23" s="22">
        <f t="shared" si="1"/>
        <v>2260</v>
      </c>
    </row>
    <row r="24" spans="1:16" ht="15" customHeight="1">
      <c r="A24" s="19">
        <v>19</v>
      </c>
      <c r="B24" s="20" t="s">
        <v>28</v>
      </c>
      <c r="C24" s="21">
        <v>23</v>
      </c>
      <c r="D24" s="21">
        <v>50.78</v>
      </c>
      <c r="E24" s="21">
        <v>5</v>
      </c>
      <c r="F24" s="21">
        <v>1.42</v>
      </c>
      <c r="G24" s="21">
        <v>279</v>
      </c>
      <c r="H24" s="21">
        <v>127.77</v>
      </c>
      <c r="I24" s="21">
        <v>853</v>
      </c>
      <c r="J24" s="21">
        <v>84.26</v>
      </c>
      <c r="K24" s="21">
        <v>967</v>
      </c>
      <c r="L24" s="21">
        <v>114.45</v>
      </c>
      <c r="M24" s="21"/>
      <c r="N24" s="21"/>
      <c r="O24" s="22">
        <f t="shared" si="0"/>
        <v>2127</v>
      </c>
      <c r="P24" s="22">
        <f t="shared" si="1"/>
        <v>378.68</v>
      </c>
    </row>
    <row r="25" spans="1:16" ht="15" customHeight="1">
      <c r="A25" s="19">
        <v>20</v>
      </c>
      <c r="B25" s="20" t="s">
        <v>29</v>
      </c>
      <c r="C25" s="21">
        <v>4</v>
      </c>
      <c r="D25" s="21">
        <v>1</v>
      </c>
      <c r="E25" s="21">
        <v>0</v>
      </c>
      <c r="F25" s="21">
        <v>0</v>
      </c>
      <c r="G25" s="21">
        <v>2</v>
      </c>
      <c r="H25" s="21">
        <v>7</v>
      </c>
      <c r="I25" s="21">
        <v>0</v>
      </c>
      <c r="J25" s="21">
        <v>0</v>
      </c>
      <c r="K25" s="21">
        <v>2</v>
      </c>
      <c r="L25" s="21">
        <v>3</v>
      </c>
      <c r="M25" s="21"/>
      <c r="N25" s="21"/>
      <c r="O25" s="22">
        <f t="shared" si="0"/>
        <v>8</v>
      </c>
      <c r="P25" s="22">
        <f t="shared" si="1"/>
        <v>11</v>
      </c>
    </row>
    <row r="26" spans="1:16" ht="15" customHeight="1">
      <c r="A26" s="19">
        <v>21</v>
      </c>
      <c r="B26" s="20" t="s">
        <v>30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/>
      <c r="N26" s="21"/>
      <c r="O26" s="22">
        <f t="shared" si="0"/>
        <v>0</v>
      </c>
      <c r="P26" s="22">
        <f t="shared" si="1"/>
        <v>0</v>
      </c>
    </row>
    <row r="27" spans="1:16" s="60" customFormat="1" ht="15" customHeight="1">
      <c r="A27" s="13"/>
      <c r="B27" s="13" t="s">
        <v>31</v>
      </c>
      <c r="C27" s="22">
        <f>SUM(C6:C26)</f>
        <v>9833</v>
      </c>
      <c r="D27" s="22">
        <f aca="true" t="shared" si="2" ref="D27:N27">SUM(D6:D26)</f>
        <v>17852.559999999998</v>
      </c>
      <c r="E27" s="22">
        <f t="shared" si="2"/>
        <v>54757</v>
      </c>
      <c r="F27" s="22">
        <f t="shared" si="2"/>
        <v>28105.649999999998</v>
      </c>
      <c r="G27" s="22">
        <f t="shared" si="2"/>
        <v>5701</v>
      </c>
      <c r="H27" s="22">
        <f t="shared" si="2"/>
        <v>4563</v>
      </c>
      <c r="I27" s="22">
        <f t="shared" si="2"/>
        <v>12706</v>
      </c>
      <c r="J27" s="22">
        <f t="shared" si="2"/>
        <v>10963.99</v>
      </c>
      <c r="K27" s="22">
        <f t="shared" si="2"/>
        <v>103270</v>
      </c>
      <c r="L27" s="22">
        <f t="shared" si="2"/>
        <v>14508.53</v>
      </c>
      <c r="M27" s="22">
        <f t="shared" si="2"/>
        <v>779</v>
      </c>
      <c r="N27" s="22">
        <f t="shared" si="2"/>
        <v>210</v>
      </c>
      <c r="O27" s="22">
        <f t="shared" si="0"/>
        <v>187046</v>
      </c>
      <c r="P27" s="22">
        <f t="shared" si="1"/>
        <v>76203.73</v>
      </c>
    </row>
    <row r="28" spans="1:16" ht="15" customHeight="1">
      <c r="A28" s="19">
        <v>22</v>
      </c>
      <c r="B28" s="20" t="s">
        <v>32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/>
      <c r="N28" s="21"/>
      <c r="O28" s="22">
        <f t="shared" si="0"/>
        <v>0</v>
      </c>
      <c r="P28" s="22">
        <f t="shared" si="1"/>
        <v>0</v>
      </c>
    </row>
    <row r="29" spans="1:16" ht="15" customHeight="1">
      <c r="A29" s="19">
        <v>23</v>
      </c>
      <c r="B29" s="20" t="s">
        <v>33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119</v>
      </c>
      <c r="L29" s="21">
        <v>3034.85</v>
      </c>
      <c r="M29" s="21"/>
      <c r="N29" s="21"/>
      <c r="O29" s="22">
        <f t="shared" si="0"/>
        <v>119</v>
      </c>
      <c r="P29" s="22">
        <f t="shared" si="1"/>
        <v>3034.85</v>
      </c>
    </row>
    <row r="30" spans="1:16" ht="15" customHeight="1">
      <c r="A30" s="19">
        <v>24</v>
      </c>
      <c r="B30" s="20" t="s">
        <v>34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/>
      <c r="N30" s="21"/>
      <c r="O30" s="22">
        <f t="shared" si="0"/>
        <v>0</v>
      </c>
      <c r="P30" s="22">
        <f t="shared" si="1"/>
        <v>0</v>
      </c>
    </row>
    <row r="31" spans="1:16" ht="15" customHeight="1">
      <c r="A31" s="19">
        <v>25</v>
      </c>
      <c r="B31" s="20" t="s">
        <v>35</v>
      </c>
      <c r="C31" s="21">
        <v>184</v>
      </c>
      <c r="D31" s="21">
        <v>851</v>
      </c>
      <c r="E31" s="21">
        <v>184</v>
      </c>
      <c r="F31" s="21">
        <v>851</v>
      </c>
      <c r="G31" s="21">
        <v>195</v>
      </c>
      <c r="H31" s="21">
        <v>852</v>
      </c>
      <c r="I31" s="21">
        <v>195</v>
      </c>
      <c r="J31" s="21">
        <v>852</v>
      </c>
      <c r="K31" s="21">
        <v>207</v>
      </c>
      <c r="L31" s="21">
        <v>857</v>
      </c>
      <c r="M31" s="21"/>
      <c r="N31" s="21"/>
      <c r="O31" s="22">
        <f t="shared" si="0"/>
        <v>965</v>
      </c>
      <c r="P31" s="22">
        <f t="shared" si="1"/>
        <v>4263</v>
      </c>
    </row>
    <row r="32" spans="1:16" ht="15" customHeight="1">
      <c r="A32" s="19">
        <v>26</v>
      </c>
      <c r="B32" s="20" t="s">
        <v>36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7</v>
      </c>
      <c r="J32" s="21">
        <v>1</v>
      </c>
      <c r="K32" s="21">
        <v>23</v>
      </c>
      <c r="L32" s="21">
        <v>29</v>
      </c>
      <c r="M32" s="21"/>
      <c r="N32" s="21"/>
      <c r="O32" s="22">
        <f t="shared" si="0"/>
        <v>30</v>
      </c>
      <c r="P32" s="22">
        <f t="shared" si="1"/>
        <v>30</v>
      </c>
    </row>
    <row r="33" spans="1:16" ht="15" customHeight="1">
      <c r="A33" s="19">
        <v>27</v>
      </c>
      <c r="B33" s="20" t="s">
        <v>37</v>
      </c>
      <c r="C33" s="21">
        <v>0</v>
      </c>
      <c r="D33" s="21">
        <v>0</v>
      </c>
      <c r="E33" s="21">
        <v>8345</v>
      </c>
      <c r="F33" s="21">
        <v>5661</v>
      </c>
      <c r="G33" s="21">
        <v>8565</v>
      </c>
      <c r="H33" s="21">
        <v>5978</v>
      </c>
      <c r="I33" s="21">
        <v>32772</v>
      </c>
      <c r="J33" s="21">
        <v>16601</v>
      </c>
      <c r="K33" s="21">
        <v>30875</v>
      </c>
      <c r="L33" s="21">
        <v>29936</v>
      </c>
      <c r="M33" s="21">
        <v>5518</v>
      </c>
      <c r="N33" s="21">
        <v>4832</v>
      </c>
      <c r="O33" s="22">
        <v>80557</v>
      </c>
      <c r="P33" s="22">
        <v>52515</v>
      </c>
    </row>
    <row r="34" spans="1:16" s="60" customFormat="1" ht="15" customHeight="1">
      <c r="A34" s="13"/>
      <c r="B34" s="13" t="s">
        <v>31</v>
      </c>
      <c r="C34" s="22">
        <f>SUM(C28:C33)</f>
        <v>184</v>
      </c>
      <c r="D34" s="22">
        <f aca="true" t="shared" si="3" ref="D34:N34">SUM(D28:D33)</f>
        <v>851</v>
      </c>
      <c r="E34" s="22">
        <f t="shared" si="3"/>
        <v>8529</v>
      </c>
      <c r="F34" s="22">
        <f t="shared" si="3"/>
        <v>6512</v>
      </c>
      <c r="G34" s="22">
        <f t="shared" si="3"/>
        <v>8760</v>
      </c>
      <c r="H34" s="22">
        <f t="shared" si="3"/>
        <v>6830</v>
      </c>
      <c r="I34" s="22">
        <f t="shared" si="3"/>
        <v>32974</v>
      </c>
      <c r="J34" s="22">
        <f t="shared" si="3"/>
        <v>17454</v>
      </c>
      <c r="K34" s="22">
        <f t="shared" si="3"/>
        <v>31224</v>
      </c>
      <c r="L34" s="22">
        <f t="shared" si="3"/>
        <v>33856.85</v>
      </c>
      <c r="M34" s="22">
        <f t="shared" si="3"/>
        <v>5518</v>
      </c>
      <c r="N34" s="22">
        <f t="shared" si="3"/>
        <v>4832</v>
      </c>
      <c r="O34" s="22">
        <f t="shared" si="0"/>
        <v>87189</v>
      </c>
      <c r="P34" s="22">
        <f t="shared" si="1"/>
        <v>70335.85</v>
      </c>
    </row>
    <row r="35" spans="1:16" ht="15" customHeight="1">
      <c r="A35" s="19">
        <v>28</v>
      </c>
      <c r="B35" s="20" t="s">
        <v>38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/>
      <c r="N35" s="21"/>
      <c r="O35" s="22">
        <f t="shared" si="0"/>
        <v>0</v>
      </c>
      <c r="P35" s="22">
        <f t="shared" si="1"/>
        <v>0</v>
      </c>
    </row>
    <row r="36" spans="1:16" ht="15" customHeight="1">
      <c r="A36" s="19">
        <v>29</v>
      </c>
      <c r="B36" s="20" t="s">
        <v>39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  <c r="N36" s="21"/>
      <c r="O36" s="22">
        <f t="shared" si="0"/>
        <v>0</v>
      </c>
      <c r="P36" s="22">
        <f t="shared" si="1"/>
        <v>0</v>
      </c>
    </row>
    <row r="37" spans="1:16" ht="15" customHeight="1">
      <c r="A37" s="19">
        <v>30</v>
      </c>
      <c r="B37" s="20" t="s">
        <v>40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/>
      <c r="N37" s="21"/>
      <c r="O37" s="22">
        <f t="shared" si="0"/>
        <v>0</v>
      </c>
      <c r="P37" s="22">
        <f t="shared" si="1"/>
        <v>0</v>
      </c>
    </row>
    <row r="38" spans="1:16" ht="15" customHeight="1">
      <c r="A38" s="19">
        <v>31</v>
      </c>
      <c r="B38" s="20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/>
      <c r="N38" s="21"/>
      <c r="O38" s="22">
        <f t="shared" si="0"/>
        <v>0</v>
      </c>
      <c r="P38" s="22">
        <f t="shared" si="1"/>
        <v>0</v>
      </c>
    </row>
    <row r="39" spans="1:16" ht="15" customHeight="1">
      <c r="A39" s="19">
        <v>32</v>
      </c>
      <c r="B39" s="20" t="s">
        <v>42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1478</v>
      </c>
      <c r="J39" s="21">
        <v>405</v>
      </c>
      <c r="K39" s="21">
        <v>0</v>
      </c>
      <c r="L39" s="21">
        <v>0</v>
      </c>
      <c r="M39" s="21"/>
      <c r="N39" s="21"/>
      <c r="O39" s="22">
        <f t="shared" si="0"/>
        <v>1478</v>
      </c>
      <c r="P39" s="22">
        <f t="shared" si="1"/>
        <v>405</v>
      </c>
    </row>
    <row r="40" spans="1:16" ht="15" customHeight="1">
      <c r="A40" s="19">
        <v>33</v>
      </c>
      <c r="B40" s="20" t="s">
        <v>43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103</v>
      </c>
      <c r="J40" s="21">
        <v>7</v>
      </c>
      <c r="K40" s="21">
        <v>145</v>
      </c>
      <c r="L40" s="21">
        <v>9</v>
      </c>
      <c r="M40" s="21"/>
      <c r="N40" s="21"/>
      <c r="O40" s="22">
        <f t="shared" si="0"/>
        <v>248</v>
      </c>
      <c r="P40" s="22">
        <f t="shared" si="1"/>
        <v>16</v>
      </c>
    </row>
    <row r="41" spans="1:16" ht="15" customHeight="1">
      <c r="A41" s="19">
        <v>34</v>
      </c>
      <c r="B41" s="20" t="s">
        <v>44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/>
      <c r="N41" s="21"/>
      <c r="O41" s="22">
        <f t="shared" si="0"/>
        <v>0</v>
      </c>
      <c r="P41" s="22">
        <f t="shared" si="1"/>
        <v>0</v>
      </c>
    </row>
    <row r="42" spans="1:16" ht="15" customHeight="1">
      <c r="A42" s="19">
        <v>35</v>
      </c>
      <c r="B42" s="20" t="s">
        <v>45</v>
      </c>
      <c r="C42" s="21">
        <v>0</v>
      </c>
      <c r="D42" s="21">
        <v>0</v>
      </c>
      <c r="E42" s="21">
        <v>1</v>
      </c>
      <c r="F42" s="21">
        <v>0.58</v>
      </c>
      <c r="G42" s="21">
        <v>4</v>
      </c>
      <c r="H42" s="21">
        <v>0.1</v>
      </c>
      <c r="I42" s="21">
        <v>2</v>
      </c>
      <c r="J42" s="21">
        <v>46.58</v>
      </c>
      <c r="K42" s="21">
        <v>11</v>
      </c>
      <c r="L42" s="21">
        <v>711.81</v>
      </c>
      <c r="M42" s="21"/>
      <c r="N42" s="21"/>
      <c r="O42" s="22">
        <f t="shared" si="0"/>
        <v>18</v>
      </c>
      <c r="P42" s="22">
        <f t="shared" si="1"/>
        <v>759.0699999999999</v>
      </c>
    </row>
    <row r="43" spans="1:16" ht="15" customHeight="1">
      <c r="A43" s="19">
        <v>36</v>
      </c>
      <c r="B43" s="20" t="s">
        <v>46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/>
      <c r="N43" s="21"/>
      <c r="O43" s="22">
        <f t="shared" si="0"/>
        <v>0</v>
      </c>
      <c r="P43" s="22">
        <f t="shared" si="1"/>
        <v>0</v>
      </c>
    </row>
    <row r="44" spans="1:16" ht="15" customHeight="1">
      <c r="A44" s="19">
        <v>37</v>
      </c>
      <c r="B44" s="20" t="s">
        <v>47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/>
      <c r="N44" s="21"/>
      <c r="O44" s="22">
        <f t="shared" si="0"/>
        <v>0</v>
      </c>
      <c r="P44" s="22">
        <f t="shared" si="1"/>
        <v>0</v>
      </c>
    </row>
    <row r="45" spans="1:16" ht="15" customHeight="1">
      <c r="A45" s="19">
        <v>38</v>
      </c>
      <c r="B45" s="20" t="s">
        <v>48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/>
      <c r="N45" s="21"/>
      <c r="O45" s="22">
        <f t="shared" si="0"/>
        <v>0</v>
      </c>
      <c r="P45" s="22">
        <f t="shared" si="1"/>
        <v>0</v>
      </c>
    </row>
    <row r="46" spans="1:16" ht="15" customHeight="1">
      <c r="A46" s="19">
        <v>39</v>
      </c>
      <c r="B46" s="20" t="s">
        <v>49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2</v>
      </c>
      <c r="J46" s="21">
        <v>16.1</v>
      </c>
      <c r="K46" s="21">
        <v>9</v>
      </c>
      <c r="L46" s="21">
        <v>1</v>
      </c>
      <c r="M46" s="21"/>
      <c r="N46" s="21"/>
      <c r="O46" s="22">
        <f t="shared" si="0"/>
        <v>11</v>
      </c>
      <c r="P46" s="22">
        <f t="shared" si="1"/>
        <v>17.1</v>
      </c>
    </row>
    <row r="47" spans="1:16" ht="15" customHeight="1">
      <c r="A47" s="19">
        <v>40</v>
      </c>
      <c r="B47" s="20" t="s">
        <v>50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6</v>
      </c>
      <c r="K47" s="21">
        <v>0</v>
      </c>
      <c r="L47" s="21">
        <v>0</v>
      </c>
      <c r="M47" s="21"/>
      <c r="N47" s="21"/>
      <c r="O47" s="22">
        <f t="shared" si="0"/>
        <v>1</v>
      </c>
      <c r="P47" s="22">
        <f t="shared" si="1"/>
        <v>6</v>
      </c>
    </row>
    <row r="48" spans="1:16" ht="15" customHeight="1">
      <c r="A48" s="19">
        <v>41</v>
      </c>
      <c r="B48" s="20" t="s">
        <v>51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/>
      <c r="N48" s="21"/>
      <c r="O48" s="22">
        <f t="shared" si="0"/>
        <v>0</v>
      </c>
      <c r="P48" s="22">
        <f t="shared" si="1"/>
        <v>0</v>
      </c>
    </row>
    <row r="49" spans="1:16" ht="15" customHeight="1">
      <c r="A49" s="19">
        <v>42</v>
      </c>
      <c r="B49" s="20" t="s">
        <v>52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/>
      <c r="N49" s="21"/>
      <c r="O49" s="22">
        <f t="shared" si="0"/>
        <v>0</v>
      </c>
      <c r="P49" s="22">
        <f t="shared" si="1"/>
        <v>0</v>
      </c>
    </row>
    <row r="50" spans="1:16" ht="15" customHeight="1">
      <c r="A50" s="19">
        <v>43</v>
      </c>
      <c r="B50" s="20" t="s">
        <v>53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/>
      <c r="N50" s="21"/>
      <c r="O50" s="22">
        <f t="shared" si="0"/>
        <v>0</v>
      </c>
      <c r="P50" s="22">
        <f t="shared" si="1"/>
        <v>0</v>
      </c>
    </row>
    <row r="51" spans="1:16" ht="15" customHeight="1">
      <c r="A51" s="19">
        <v>44</v>
      </c>
      <c r="B51" s="20" t="s">
        <v>54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/>
      <c r="N51" s="21"/>
      <c r="O51" s="22">
        <f t="shared" si="0"/>
        <v>0</v>
      </c>
      <c r="P51" s="22">
        <f t="shared" si="1"/>
        <v>0</v>
      </c>
    </row>
    <row r="52" spans="1:16" ht="15" customHeight="1">
      <c r="A52" s="19">
        <v>45</v>
      </c>
      <c r="B52" s="20" t="s">
        <v>55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/>
      <c r="N52" s="21"/>
      <c r="O52" s="22">
        <f t="shared" si="0"/>
        <v>0</v>
      </c>
      <c r="P52" s="22">
        <f t="shared" si="1"/>
        <v>0</v>
      </c>
    </row>
    <row r="53" spans="1:16" ht="15" customHeight="1">
      <c r="A53" s="19">
        <v>46</v>
      </c>
      <c r="B53" s="20" t="s">
        <v>315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/>
      <c r="N53" s="21"/>
      <c r="O53" s="22">
        <f t="shared" si="0"/>
        <v>0</v>
      </c>
      <c r="P53" s="22">
        <f t="shared" si="1"/>
        <v>0</v>
      </c>
    </row>
    <row r="54" spans="1:16" s="60" customFormat="1" ht="15" customHeight="1">
      <c r="A54" s="13"/>
      <c r="B54" s="13" t="s">
        <v>31</v>
      </c>
      <c r="C54" s="22">
        <f>SUM(C35:C53)</f>
        <v>0</v>
      </c>
      <c r="D54" s="22">
        <f aca="true" t="shared" si="4" ref="D54:N54">SUM(D35:D53)</f>
        <v>0</v>
      </c>
      <c r="E54" s="22">
        <f t="shared" si="4"/>
        <v>1</v>
      </c>
      <c r="F54" s="22">
        <f t="shared" si="4"/>
        <v>0.58</v>
      </c>
      <c r="G54" s="22">
        <f t="shared" si="4"/>
        <v>4</v>
      </c>
      <c r="H54" s="22">
        <f t="shared" si="4"/>
        <v>0.1</v>
      </c>
      <c r="I54" s="22">
        <f t="shared" si="4"/>
        <v>1586</v>
      </c>
      <c r="J54" s="22">
        <f t="shared" si="4"/>
        <v>480.68</v>
      </c>
      <c r="K54" s="22">
        <f t="shared" si="4"/>
        <v>165</v>
      </c>
      <c r="L54" s="22">
        <f t="shared" si="4"/>
        <v>721.81</v>
      </c>
      <c r="M54" s="22">
        <f t="shared" si="4"/>
        <v>0</v>
      </c>
      <c r="N54" s="22">
        <f t="shared" si="4"/>
        <v>0</v>
      </c>
      <c r="O54" s="22">
        <f t="shared" si="0"/>
        <v>1756</v>
      </c>
      <c r="P54" s="22">
        <f t="shared" si="1"/>
        <v>1203.17</v>
      </c>
    </row>
    <row r="55" spans="1:16" ht="15" customHeight="1">
      <c r="A55" s="19">
        <v>47</v>
      </c>
      <c r="B55" s="20" t="s">
        <v>56</v>
      </c>
      <c r="C55" s="21">
        <v>0</v>
      </c>
      <c r="D55" s="21">
        <v>0</v>
      </c>
      <c r="E55" s="21">
        <v>1766</v>
      </c>
      <c r="F55" s="21">
        <v>331</v>
      </c>
      <c r="G55" s="21">
        <v>1464</v>
      </c>
      <c r="H55" s="21">
        <v>302</v>
      </c>
      <c r="I55" s="21">
        <v>1925</v>
      </c>
      <c r="J55" s="21">
        <v>10</v>
      </c>
      <c r="K55" s="21">
        <v>6596</v>
      </c>
      <c r="L55" s="21">
        <v>349</v>
      </c>
      <c r="M55" s="21">
        <v>211</v>
      </c>
      <c r="N55" s="21">
        <v>90</v>
      </c>
      <c r="O55" s="22">
        <f t="shared" si="0"/>
        <v>11962</v>
      </c>
      <c r="P55" s="22">
        <f t="shared" si="1"/>
        <v>1082</v>
      </c>
    </row>
    <row r="56" spans="1:16" ht="15" customHeight="1">
      <c r="A56" s="19">
        <v>48</v>
      </c>
      <c r="B56" s="120" t="s">
        <v>57</v>
      </c>
      <c r="C56" s="188">
        <v>14229</v>
      </c>
      <c r="D56" s="188">
        <v>2204.47</v>
      </c>
      <c r="E56" s="188">
        <v>19027</v>
      </c>
      <c r="F56" s="188">
        <v>2821.13</v>
      </c>
      <c r="G56" s="188">
        <v>13398</v>
      </c>
      <c r="H56" s="188">
        <v>3019.96</v>
      </c>
      <c r="I56" s="188">
        <v>8073</v>
      </c>
      <c r="J56" s="188">
        <v>2037.72</v>
      </c>
      <c r="K56" s="188">
        <v>8055</v>
      </c>
      <c r="L56" s="188">
        <v>2169.66</v>
      </c>
      <c r="M56" s="188">
        <v>0</v>
      </c>
      <c r="N56" s="188">
        <v>0</v>
      </c>
      <c r="O56" s="199">
        <v>62782</v>
      </c>
      <c r="P56" s="199">
        <v>6133</v>
      </c>
    </row>
    <row r="57" spans="1:16" ht="15" customHeight="1">
      <c r="A57" s="19">
        <v>49</v>
      </c>
      <c r="B57" s="120" t="s">
        <v>58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33142</v>
      </c>
      <c r="L57" s="21">
        <v>1930</v>
      </c>
      <c r="M57" s="21">
        <v>33142</v>
      </c>
      <c r="N57" s="21">
        <v>1930</v>
      </c>
      <c r="O57" s="22">
        <f t="shared" si="0"/>
        <v>66284</v>
      </c>
      <c r="P57" s="22">
        <f t="shared" si="1"/>
        <v>3860</v>
      </c>
    </row>
    <row r="58" spans="1:16" s="60" customFormat="1" ht="15" customHeight="1">
      <c r="A58" s="13"/>
      <c r="B58" s="13" t="s">
        <v>31</v>
      </c>
      <c r="C58" s="22">
        <f>SUM(C55:C57)</f>
        <v>14229</v>
      </c>
      <c r="D58" s="22">
        <f aca="true" t="shared" si="5" ref="D58:N58">SUM(D55:D57)</f>
        <v>2204.47</v>
      </c>
      <c r="E58" s="22">
        <f t="shared" si="5"/>
        <v>20793</v>
      </c>
      <c r="F58" s="22">
        <f t="shared" si="5"/>
        <v>3152.13</v>
      </c>
      <c r="G58" s="22">
        <f t="shared" si="5"/>
        <v>14862</v>
      </c>
      <c r="H58" s="22">
        <f t="shared" si="5"/>
        <v>3321.96</v>
      </c>
      <c r="I58" s="22">
        <f t="shared" si="5"/>
        <v>9998</v>
      </c>
      <c r="J58" s="22">
        <f t="shared" si="5"/>
        <v>2047.72</v>
      </c>
      <c r="K58" s="22">
        <f t="shared" si="5"/>
        <v>47793</v>
      </c>
      <c r="L58" s="22">
        <f t="shared" si="5"/>
        <v>4448.66</v>
      </c>
      <c r="M58" s="22">
        <f t="shared" si="5"/>
        <v>33353</v>
      </c>
      <c r="N58" s="22">
        <f t="shared" si="5"/>
        <v>2020</v>
      </c>
      <c r="O58" s="22">
        <f t="shared" si="0"/>
        <v>141028</v>
      </c>
      <c r="P58" s="22">
        <f t="shared" si="1"/>
        <v>17194.940000000002</v>
      </c>
    </row>
    <row r="59" spans="1:16" ht="15" customHeight="1">
      <c r="A59" s="19">
        <v>50</v>
      </c>
      <c r="B59" s="20" t="s">
        <v>59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/>
      <c r="N59" s="21"/>
      <c r="O59" s="22">
        <f t="shared" si="0"/>
        <v>0</v>
      </c>
      <c r="P59" s="22">
        <f t="shared" si="1"/>
        <v>0</v>
      </c>
    </row>
    <row r="60" spans="1:16" ht="15" customHeight="1">
      <c r="A60" s="19">
        <v>51</v>
      </c>
      <c r="B60" s="20" t="s">
        <v>60</v>
      </c>
      <c r="C60" s="21">
        <v>1</v>
      </c>
      <c r="D60" s="21">
        <v>2</v>
      </c>
      <c r="E60" s="21">
        <v>1</v>
      </c>
      <c r="F60" s="21">
        <v>2</v>
      </c>
      <c r="G60" s="21">
        <v>1</v>
      </c>
      <c r="H60" s="21">
        <v>2</v>
      </c>
      <c r="I60" s="21">
        <v>1</v>
      </c>
      <c r="J60" s="21">
        <v>2</v>
      </c>
      <c r="K60" s="21">
        <v>1</v>
      </c>
      <c r="L60" s="21">
        <v>2</v>
      </c>
      <c r="M60" s="21"/>
      <c r="N60" s="21"/>
      <c r="O60" s="22">
        <f t="shared" si="0"/>
        <v>5</v>
      </c>
      <c r="P60" s="22">
        <f t="shared" si="1"/>
        <v>10</v>
      </c>
    </row>
    <row r="61" spans="1:16" s="60" customFormat="1" ht="15" customHeight="1">
      <c r="A61" s="13"/>
      <c r="B61" s="13" t="s">
        <v>31</v>
      </c>
      <c r="C61" s="22">
        <f>SUM(C59:C60)</f>
        <v>1</v>
      </c>
      <c r="D61" s="22">
        <f aca="true" t="shared" si="6" ref="D61:N61">SUM(D59:D60)</f>
        <v>2</v>
      </c>
      <c r="E61" s="22">
        <f t="shared" si="6"/>
        <v>1</v>
      </c>
      <c r="F61" s="22">
        <f t="shared" si="6"/>
        <v>2</v>
      </c>
      <c r="G61" s="22">
        <f t="shared" si="6"/>
        <v>1</v>
      </c>
      <c r="H61" s="22">
        <f t="shared" si="6"/>
        <v>2</v>
      </c>
      <c r="I61" s="22">
        <f t="shared" si="6"/>
        <v>1</v>
      </c>
      <c r="J61" s="22">
        <f t="shared" si="6"/>
        <v>2</v>
      </c>
      <c r="K61" s="22">
        <f t="shared" si="6"/>
        <v>1</v>
      </c>
      <c r="L61" s="22">
        <f t="shared" si="6"/>
        <v>2</v>
      </c>
      <c r="M61" s="22">
        <f t="shared" si="6"/>
        <v>0</v>
      </c>
      <c r="N61" s="22">
        <f t="shared" si="6"/>
        <v>0</v>
      </c>
      <c r="O61" s="22">
        <f t="shared" si="0"/>
        <v>5</v>
      </c>
      <c r="P61" s="22">
        <f t="shared" si="1"/>
        <v>10</v>
      </c>
    </row>
    <row r="62" spans="1:16" s="60" customFormat="1" ht="15" customHeight="1">
      <c r="A62" s="413" t="s">
        <v>0</v>
      </c>
      <c r="B62" s="414"/>
      <c r="C62" s="22">
        <f>C61+C58+C54+C34+C27</f>
        <v>24247</v>
      </c>
      <c r="D62" s="22">
        <f aca="true" t="shared" si="7" ref="D62:N62">D61+D58+D54+D34+D27</f>
        <v>20910.03</v>
      </c>
      <c r="E62" s="22">
        <f t="shared" si="7"/>
        <v>84081</v>
      </c>
      <c r="F62" s="22">
        <f t="shared" si="7"/>
        <v>37772.36</v>
      </c>
      <c r="G62" s="22">
        <f t="shared" si="7"/>
        <v>29328</v>
      </c>
      <c r="H62" s="22">
        <f t="shared" si="7"/>
        <v>14717.06</v>
      </c>
      <c r="I62" s="22">
        <f t="shared" si="7"/>
        <v>57265</v>
      </c>
      <c r="J62" s="22">
        <f t="shared" si="7"/>
        <v>30948.39</v>
      </c>
      <c r="K62" s="22">
        <f t="shared" si="7"/>
        <v>182453</v>
      </c>
      <c r="L62" s="22">
        <f t="shared" si="7"/>
        <v>53537.85</v>
      </c>
      <c r="M62" s="22">
        <f t="shared" si="7"/>
        <v>39650</v>
      </c>
      <c r="N62" s="22">
        <f t="shared" si="7"/>
        <v>7062</v>
      </c>
      <c r="O62" s="22">
        <f t="shared" si="0"/>
        <v>417024</v>
      </c>
      <c r="P62" s="22">
        <f t="shared" si="1"/>
        <v>164947.69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G4:H4"/>
    <mergeCell ref="I4:J4"/>
    <mergeCell ref="K4:L4"/>
    <mergeCell ref="O4:P4"/>
    <mergeCell ref="A62:B62"/>
    <mergeCell ref="M4:N4"/>
    <mergeCell ref="A1:P1"/>
    <mergeCell ref="A2:P2"/>
    <mergeCell ref="I3:J3"/>
    <mergeCell ref="A4:A5"/>
    <mergeCell ref="B4:B5"/>
    <mergeCell ref="C4:D4"/>
    <mergeCell ref="E4:F4"/>
  </mergeCells>
  <conditionalFormatting sqref="I3">
    <cfRule type="cellIs" priority="6" dxfId="83" operator="lessThan">
      <formula>0</formula>
    </cfRule>
  </conditionalFormatting>
  <conditionalFormatting sqref="P3">
    <cfRule type="cellIs" priority="4" dxfId="83" operator="lessThan">
      <formula>0</formula>
    </cfRule>
  </conditionalFormatting>
  <conditionalFormatting sqref="O3">
    <cfRule type="cellIs" priority="2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R40"/>
  <sheetViews>
    <sheetView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5" sqref="B5"/>
    </sheetView>
  </sheetViews>
  <sheetFormatPr defaultColWidth="9.140625" defaultRowHeight="12.75"/>
  <cols>
    <col min="1" max="1" width="4.140625" style="115" customWidth="1"/>
    <col min="2" max="2" width="22.140625" style="115" bestFit="1" customWidth="1"/>
    <col min="3" max="3" width="6.00390625" style="115" bestFit="1" customWidth="1"/>
    <col min="4" max="4" width="11.421875" style="130" bestFit="1" customWidth="1"/>
    <col min="5" max="5" width="6.00390625" style="115" bestFit="1" customWidth="1"/>
    <col min="6" max="6" width="7.00390625" style="130" customWidth="1"/>
    <col min="7" max="7" width="9.421875" style="115" bestFit="1" customWidth="1"/>
    <col min="8" max="8" width="9.421875" style="130" bestFit="1" customWidth="1"/>
    <col min="9" max="9" width="9.421875" style="115" bestFit="1" customWidth="1"/>
    <col min="10" max="10" width="9.421875" style="130" bestFit="1" customWidth="1"/>
    <col min="11" max="11" width="9.421875" style="115" bestFit="1" customWidth="1"/>
    <col min="12" max="12" width="11.421875" style="130" bestFit="1" customWidth="1"/>
    <col min="13" max="13" width="9.421875" style="115" bestFit="1" customWidth="1"/>
    <col min="14" max="14" width="9.421875" style="130" bestFit="1" customWidth="1"/>
    <col min="15" max="15" width="7.7109375" style="115" customWidth="1"/>
    <col min="16" max="16" width="11.00390625" style="130" customWidth="1"/>
    <col min="17" max="17" width="6.00390625" style="115" bestFit="1" customWidth="1"/>
    <col min="18" max="18" width="11.421875" style="130" bestFit="1" customWidth="1"/>
    <col min="19" max="19" width="10.421875" style="115" bestFit="1" customWidth="1"/>
    <col min="20" max="16384" width="9.140625" style="115" customWidth="1"/>
  </cols>
  <sheetData>
    <row r="1" spans="1:18" ht="15" customHeight="1">
      <c r="A1" s="444" t="s">
        <v>509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8" ht="12.7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</row>
    <row r="3" spans="1:18" ht="34.5" customHeight="1">
      <c r="A3" s="137" t="s">
        <v>317</v>
      </c>
      <c r="B3" s="137" t="s">
        <v>318</v>
      </c>
      <c r="C3" s="443" t="s">
        <v>319</v>
      </c>
      <c r="D3" s="446"/>
      <c r="E3" s="443" t="s">
        <v>320</v>
      </c>
      <c r="F3" s="446"/>
      <c r="G3" s="443" t="s">
        <v>321</v>
      </c>
      <c r="H3" s="446"/>
      <c r="I3" s="443" t="s">
        <v>322</v>
      </c>
      <c r="J3" s="446"/>
      <c r="K3" s="443" t="s">
        <v>323</v>
      </c>
      <c r="L3" s="446"/>
      <c r="M3" s="443" t="s">
        <v>324</v>
      </c>
      <c r="N3" s="446"/>
      <c r="O3" s="443" t="s">
        <v>325</v>
      </c>
      <c r="P3" s="446"/>
      <c r="Q3" s="443" t="s">
        <v>326</v>
      </c>
      <c r="R3" s="443"/>
    </row>
    <row r="4" spans="1:18" ht="12.75">
      <c r="A4" s="137" t="s">
        <v>328</v>
      </c>
      <c r="B4" s="137" t="s">
        <v>329</v>
      </c>
      <c r="C4" s="137" t="s">
        <v>330</v>
      </c>
      <c r="D4" s="138" t="s">
        <v>331</v>
      </c>
      <c r="E4" s="137" t="s">
        <v>332</v>
      </c>
      <c r="F4" s="138" t="s">
        <v>333</v>
      </c>
      <c r="G4" s="137" t="s">
        <v>334</v>
      </c>
      <c r="H4" s="138" t="s">
        <v>335</v>
      </c>
      <c r="I4" s="137" t="s">
        <v>336</v>
      </c>
      <c r="J4" s="138" t="s">
        <v>337</v>
      </c>
      <c r="K4" s="137" t="s">
        <v>338</v>
      </c>
      <c r="L4" s="138" t="s">
        <v>339</v>
      </c>
      <c r="M4" s="137" t="s">
        <v>340</v>
      </c>
      <c r="N4" s="138" t="s">
        <v>341</v>
      </c>
      <c r="O4" s="137" t="s">
        <v>342</v>
      </c>
      <c r="P4" s="138" t="s">
        <v>343</v>
      </c>
      <c r="Q4" s="137" t="s">
        <v>344</v>
      </c>
      <c r="R4" s="138" t="s">
        <v>345</v>
      </c>
    </row>
    <row r="5" spans="1:18" ht="12.75">
      <c r="A5" s="137"/>
      <c r="B5" s="137"/>
      <c r="C5" s="137" t="s">
        <v>327</v>
      </c>
      <c r="D5" s="138" t="s">
        <v>121</v>
      </c>
      <c r="E5" s="137" t="s">
        <v>327</v>
      </c>
      <c r="F5" s="138" t="s">
        <v>121</v>
      </c>
      <c r="G5" s="137" t="s">
        <v>327</v>
      </c>
      <c r="H5" s="138" t="s">
        <v>121</v>
      </c>
      <c r="I5" s="137" t="s">
        <v>327</v>
      </c>
      <c r="J5" s="138" t="s">
        <v>121</v>
      </c>
      <c r="K5" s="137" t="s">
        <v>327</v>
      </c>
      <c r="L5" s="138" t="s">
        <v>121</v>
      </c>
      <c r="M5" s="137" t="s">
        <v>327</v>
      </c>
      <c r="N5" s="138" t="s">
        <v>121</v>
      </c>
      <c r="O5" s="137" t="s">
        <v>327</v>
      </c>
      <c r="P5" s="138" t="s">
        <v>121</v>
      </c>
      <c r="Q5" s="137" t="s">
        <v>327</v>
      </c>
      <c r="R5" s="138" t="s">
        <v>121</v>
      </c>
    </row>
    <row r="6" spans="1:18" ht="15" customHeight="1">
      <c r="A6" s="134">
        <v>1</v>
      </c>
      <c r="B6" s="135" t="s">
        <v>10</v>
      </c>
      <c r="C6" s="135">
        <v>784</v>
      </c>
      <c r="D6" s="136">
        <v>377</v>
      </c>
      <c r="E6" s="135">
        <v>128</v>
      </c>
      <c r="F6" s="136">
        <v>249</v>
      </c>
      <c r="G6" s="135">
        <v>217</v>
      </c>
      <c r="H6" s="136">
        <v>146</v>
      </c>
      <c r="I6" s="135">
        <v>0</v>
      </c>
      <c r="J6" s="136">
        <v>0</v>
      </c>
      <c r="K6" s="135">
        <v>217</v>
      </c>
      <c r="L6" s="136">
        <v>146</v>
      </c>
      <c r="M6" s="135">
        <v>18</v>
      </c>
      <c r="N6" s="136">
        <v>4</v>
      </c>
      <c r="O6" s="135">
        <v>18</v>
      </c>
      <c r="P6" s="136">
        <v>4</v>
      </c>
      <c r="Q6" s="135">
        <v>1569</v>
      </c>
      <c r="R6" s="136">
        <v>3853</v>
      </c>
    </row>
    <row r="7" spans="1:18" ht="15" customHeight="1">
      <c r="A7" s="134">
        <v>2</v>
      </c>
      <c r="B7" s="135" t="s">
        <v>38</v>
      </c>
      <c r="C7" s="135">
        <v>168</v>
      </c>
      <c r="D7" s="136">
        <v>105.28598</v>
      </c>
      <c r="E7" s="135">
        <v>20</v>
      </c>
      <c r="F7" s="136">
        <v>11.62983</v>
      </c>
      <c r="G7" s="135">
        <v>20</v>
      </c>
      <c r="H7" s="136">
        <v>11.62983</v>
      </c>
      <c r="I7" s="135">
        <v>0</v>
      </c>
      <c r="J7" s="136">
        <v>0</v>
      </c>
      <c r="K7" s="135">
        <v>168</v>
      </c>
      <c r="L7" s="136">
        <v>175.04974</v>
      </c>
      <c r="M7" s="135">
        <v>5</v>
      </c>
      <c r="N7" s="136">
        <v>2.53</v>
      </c>
      <c r="O7" s="135">
        <v>0</v>
      </c>
      <c r="P7" s="136">
        <v>0</v>
      </c>
      <c r="Q7" s="135">
        <v>168</v>
      </c>
      <c r="R7" s="136">
        <v>172.51974</v>
      </c>
    </row>
    <row r="8" spans="1:18" ht="15" customHeight="1">
      <c r="A8" s="134">
        <v>3</v>
      </c>
      <c r="B8" s="135" t="s">
        <v>12</v>
      </c>
      <c r="C8" s="135">
        <v>311</v>
      </c>
      <c r="D8" s="136">
        <v>672.88556</v>
      </c>
      <c r="E8" s="135">
        <v>140</v>
      </c>
      <c r="F8" s="136">
        <v>407.25284</v>
      </c>
      <c r="G8" s="135">
        <v>122</v>
      </c>
      <c r="H8" s="136">
        <v>287.495</v>
      </c>
      <c r="I8" s="135">
        <v>7</v>
      </c>
      <c r="J8" s="136">
        <v>21.01945</v>
      </c>
      <c r="K8" s="135">
        <v>87</v>
      </c>
      <c r="L8" s="136">
        <v>343.59502</v>
      </c>
      <c r="M8" s="135">
        <v>0</v>
      </c>
      <c r="N8" s="136">
        <v>0</v>
      </c>
      <c r="O8" s="135">
        <v>0</v>
      </c>
      <c r="P8" s="136">
        <v>0</v>
      </c>
      <c r="Q8" s="135">
        <v>87</v>
      </c>
      <c r="R8" s="136">
        <v>343.59502</v>
      </c>
    </row>
    <row r="9" spans="1:18" ht="15" customHeight="1">
      <c r="A9" s="134">
        <v>4</v>
      </c>
      <c r="B9" s="135" t="s">
        <v>13</v>
      </c>
      <c r="C9" s="135">
        <v>3859</v>
      </c>
      <c r="D9" s="136">
        <v>6441.00278</v>
      </c>
      <c r="E9" s="135">
        <v>1836</v>
      </c>
      <c r="F9" s="136">
        <v>3586.02036</v>
      </c>
      <c r="G9" s="135">
        <v>748</v>
      </c>
      <c r="H9" s="136">
        <v>1119.50994</v>
      </c>
      <c r="I9" s="135">
        <v>0</v>
      </c>
      <c r="J9" s="136">
        <v>0</v>
      </c>
      <c r="K9" s="135">
        <v>768</v>
      </c>
      <c r="L9" s="136">
        <v>1091.94418</v>
      </c>
      <c r="M9" s="135">
        <v>19</v>
      </c>
      <c r="N9" s="136">
        <v>36.43234</v>
      </c>
      <c r="O9" s="135">
        <v>0</v>
      </c>
      <c r="P9" s="136">
        <v>0</v>
      </c>
      <c r="Q9" s="135">
        <v>768</v>
      </c>
      <c r="R9" s="136">
        <v>1055.51184</v>
      </c>
    </row>
    <row r="10" spans="1:18" ht="15" customHeight="1">
      <c r="A10" s="134">
        <v>5</v>
      </c>
      <c r="B10" s="135" t="s">
        <v>14</v>
      </c>
      <c r="C10" s="135">
        <v>514</v>
      </c>
      <c r="D10" s="136">
        <v>804.94992</v>
      </c>
      <c r="E10" s="135">
        <v>309</v>
      </c>
      <c r="F10" s="136">
        <v>571.53831</v>
      </c>
      <c r="G10" s="135">
        <v>3</v>
      </c>
      <c r="H10" s="136">
        <v>10.66856</v>
      </c>
      <c r="I10" s="135">
        <v>0</v>
      </c>
      <c r="J10" s="136">
        <v>0</v>
      </c>
      <c r="K10" s="135">
        <v>537</v>
      </c>
      <c r="L10" s="136">
        <v>533.02438</v>
      </c>
      <c r="M10" s="135">
        <v>2</v>
      </c>
      <c r="N10" s="136">
        <v>0.54999</v>
      </c>
      <c r="O10" s="135">
        <v>0</v>
      </c>
      <c r="P10" s="136">
        <v>0</v>
      </c>
      <c r="Q10" s="135">
        <v>537</v>
      </c>
      <c r="R10" s="136">
        <v>532.47439</v>
      </c>
    </row>
    <row r="11" spans="1:18" ht="15" customHeight="1">
      <c r="A11" s="134">
        <v>6</v>
      </c>
      <c r="B11" s="135" t="s">
        <v>15</v>
      </c>
      <c r="C11" s="135">
        <v>236</v>
      </c>
      <c r="D11" s="136">
        <v>270.62063</v>
      </c>
      <c r="E11" s="135">
        <v>88</v>
      </c>
      <c r="F11" s="136">
        <v>112.21693</v>
      </c>
      <c r="G11" s="135">
        <v>17</v>
      </c>
      <c r="H11" s="136">
        <v>16.58352</v>
      </c>
      <c r="I11" s="135">
        <v>0</v>
      </c>
      <c r="J11" s="136">
        <v>0</v>
      </c>
      <c r="K11" s="135">
        <v>59</v>
      </c>
      <c r="L11" s="136">
        <v>36.1334</v>
      </c>
      <c r="M11" s="135">
        <v>0</v>
      </c>
      <c r="N11" s="136">
        <v>0</v>
      </c>
      <c r="O11" s="135">
        <v>0</v>
      </c>
      <c r="P11" s="136">
        <v>0</v>
      </c>
      <c r="Q11" s="135">
        <v>59</v>
      </c>
      <c r="R11" s="136">
        <v>36.1334</v>
      </c>
    </row>
    <row r="12" spans="1:18" ht="15" customHeight="1">
      <c r="A12" s="134">
        <v>7</v>
      </c>
      <c r="B12" s="135" t="s">
        <v>16</v>
      </c>
      <c r="C12" s="135">
        <v>3079</v>
      </c>
      <c r="D12" s="136">
        <v>5779.72853</v>
      </c>
      <c r="E12" s="135">
        <v>1121</v>
      </c>
      <c r="F12" s="136">
        <v>2285.33999</v>
      </c>
      <c r="G12" s="135">
        <v>650</v>
      </c>
      <c r="H12" s="136">
        <v>1376.02461</v>
      </c>
      <c r="I12" s="135">
        <v>1</v>
      </c>
      <c r="J12" s="136">
        <v>0.63071</v>
      </c>
      <c r="K12" s="135">
        <v>2372</v>
      </c>
      <c r="L12" s="136">
        <v>4729.45574</v>
      </c>
      <c r="M12" s="135">
        <v>54</v>
      </c>
      <c r="N12" s="136">
        <v>33.24395</v>
      </c>
      <c r="O12" s="135">
        <v>0</v>
      </c>
      <c r="P12" s="136">
        <v>0</v>
      </c>
      <c r="Q12" s="135">
        <v>2372</v>
      </c>
      <c r="R12" s="136">
        <v>4696.21179</v>
      </c>
    </row>
    <row r="13" spans="1:18" ht="15" customHeight="1">
      <c r="A13" s="134">
        <v>8</v>
      </c>
      <c r="B13" s="135" t="s">
        <v>346</v>
      </c>
      <c r="C13" s="135">
        <v>2669</v>
      </c>
      <c r="D13" s="136">
        <v>5322.76366</v>
      </c>
      <c r="E13" s="135">
        <v>1633</v>
      </c>
      <c r="F13" s="136">
        <v>2936.88075</v>
      </c>
      <c r="G13" s="135">
        <v>985</v>
      </c>
      <c r="H13" s="136">
        <v>1396.27829</v>
      </c>
      <c r="I13" s="135">
        <v>0</v>
      </c>
      <c r="J13" s="136">
        <v>0</v>
      </c>
      <c r="K13" s="135">
        <v>605</v>
      </c>
      <c r="L13" s="136">
        <v>716.85478</v>
      </c>
      <c r="M13" s="135">
        <v>16</v>
      </c>
      <c r="N13" s="136">
        <v>6.04864</v>
      </c>
      <c r="O13" s="135">
        <v>0</v>
      </c>
      <c r="P13" s="136">
        <v>0</v>
      </c>
      <c r="Q13" s="135">
        <v>605</v>
      </c>
      <c r="R13" s="136">
        <v>710.80614</v>
      </c>
    </row>
    <row r="14" spans="1:18" ht="15" customHeight="1">
      <c r="A14" s="134">
        <v>9</v>
      </c>
      <c r="B14" s="135" t="s">
        <v>17</v>
      </c>
      <c r="C14" s="135">
        <v>22</v>
      </c>
      <c r="D14" s="136">
        <v>68.60032</v>
      </c>
      <c r="E14" s="135">
        <v>22</v>
      </c>
      <c r="F14" s="136">
        <v>68.60032</v>
      </c>
      <c r="G14" s="135">
        <v>22</v>
      </c>
      <c r="H14" s="136">
        <v>68.60032</v>
      </c>
      <c r="I14" s="135">
        <v>0</v>
      </c>
      <c r="J14" s="136">
        <v>0</v>
      </c>
      <c r="K14" s="135">
        <v>26</v>
      </c>
      <c r="L14" s="136">
        <v>72.99369</v>
      </c>
      <c r="M14" s="135">
        <v>0</v>
      </c>
      <c r="N14" s="136">
        <v>0</v>
      </c>
      <c r="O14" s="135">
        <v>0</v>
      </c>
      <c r="P14" s="136">
        <v>0</v>
      </c>
      <c r="Q14" s="135">
        <v>26</v>
      </c>
      <c r="R14" s="136">
        <v>72.99369</v>
      </c>
    </row>
    <row r="15" spans="1:18" ht="15" customHeight="1">
      <c r="A15" s="134">
        <v>10</v>
      </c>
      <c r="B15" s="135" t="s">
        <v>18</v>
      </c>
      <c r="C15" s="135">
        <v>22</v>
      </c>
      <c r="D15" s="136">
        <v>69</v>
      </c>
      <c r="E15" s="135">
        <v>22</v>
      </c>
      <c r="F15" s="136">
        <v>69</v>
      </c>
      <c r="G15" s="135">
        <v>22</v>
      </c>
      <c r="H15" s="136">
        <v>69</v>
      </c>
      <c r="I15" s="135">
        <v>0</v>
      </c>
      <c r="J15" s="136">
        <v>0</v>
      </c>
      <c r="K15" s="135">
        <v>26</v>
      </c>
      <c r="L15" s="136">
        <v>73</v>
      </c>
      <c r="M15" s="135">
        <v>0</v>
      </c>
      <c r="N15" s="136">
        <v>0</v>
      </c>
      <c r="O15" s="135">
        <v>0</v>
      </c>
      <c r="P15" s="136">
        <v>0</v>
      </c>
      <c r="Q15" s="135">
        <v>26</v>
      </c>
      <c r="R15" s="136">
        <v>73</v>
      </c>
    </row>
    <row r="16" spans="1:18" ht="15" customHeight="1">
      <c r="A16" s="134">
        <v>11</v>
      </c>
      <c r="B16" s="135" t="s">
        <v>265</v>
      </c>
      <c r="C16" s="135">
        <v>961</v>
      </c>
      <c r="D16" s="136">
        <v>1894.71339</v>
      </c>
      <c r="E16" s="135">
        <v>271</v>
      </c>
      <c r="F16" s="136">
        <v>612.70361</v>
      </c>
      <c r="G16" s="135">
        <v>93</v>
      </c>
      <c r="H16" s="136">
        <v>336.37208</v>
      </c>
      <c r="I16" s="135">
        <v>4</v>
      </c>
      <c r="J16" s="136">
        <v>21.19562</v>
      </c>
      <c r="K16" s="135">
        <v>149</v>
      </c>
      <c r="L16" s="136">
        <v>388.57717</v>
      </c>
      <c r="M16" s="135">
        <v>10</v>
      </c>
      <c r="N16" s="136">
        <v>3.42919</v>
      </c>
      <c r="O16" s="135">
        <v>0</v>
      </c>
      <c r="P16" s="136">
        <v>0</v>
      </c>
      <c r="Q16" s="135">
        <v>149</v>
      </c>
      <c r="R16" s="136">
        <v>385.14798</v>
      </c>
    </row>
    <row r="17" spans="1:18" ht="15" customHeight="1">
      <c r="A17" s="134">
        <v>12</v>
      </c>
      <c r="B17" s="135" t="s">
        <v>347</v>
      </c>
      <c r="C17" s="135">
        <v>3</v>
      </c>
      <c r="D17" s="136">
        <v>11.07833</v>
      </c>
      <c r="E17" s="135">
        <v>3</v>
      </c>
      <c r="F17" s="136">
        <v>11.07833</v>
      </c>
      <c r="G17" s="135">
        <v>3</v>
      </c>
      <c r="H17" s="136">
        <v>11.07833</v>
      </c>
      <c r="I17" s="135">
        <v>0</v>
      </c>
      <c r="J17" s="136">
        <v>0</v>
      </c>
      <c r="K17" s="135">
        <v>3</v>
      </c>
      <c r="L17" s="136">
        <v>11.07833</v>
      </c>
      <c r="M17" s="135">
        <v>0</v>
      </c>
      <c r="N17" s="136">
        <v>0</v>
      </c>
      <c r="O17" s="135">
        <v>0</v>
      </c>
      <c r="P17" s="136">
        <v>0</v>
      </c>
      <c r="Q17" s="135">
        <v>3</v>
      </c>
      <c r="R17" s="136">
        <v>11.07833</v>
      </c>
    </row>
    <row r="18" spans="1:18" ht="15" customHeight="1">
      <c r="A18" s="134">
        <v>13</v>
      </c>
      <c r="B18" s="135" t="s">
        <v>348</v>
      </c>
      <c r="C18" s="135">
        <v>1099</v>
      </c>
      <c r="D18" s="136">
        <v>1831.1915</v>
      </c>
      <c r="E18" s="135">
        <v>179</v>
      </c>
      <c r="F18" s="136">
        <v>497.9135</v>
      </c>
      <c r="G18" s="135">
        <v>77</v>
      </c>
      <c r="H18" s="136">
        <v>237.16839</v>
      </c>
      <c r="I18" s="135">
        <v>1</v>
      </c>
      <c r="J18" s="136">
        <v>38.61472</v>
      </c>
      <c r="K18" s="135">
        <v>195</v>
      </c>
      <c r="L18" s="136">
        <v>524.27966</v>
      </c>
      <c r="M18" s="135">
        <v>4</v>
      </c>
      <c r="N18" s="136">
        <v>0.21</v>
      </c>
      <c r="O18" s="135">
        <v>0</v>
      </c>
      <c r="P18" s="136">
        <v>0</v>
      </c>
      <c r="Q18" s="135">
        <v>195</v>
      </c>
      <c r="R18" s="136">
        <v>524.06966</v>
      </c>
    </row>
    <row r="19" spans="1:18" ht="15" customHeight="1">
      <c r="A19" s="134">
        <v>14</v>
      </c>
      <c r="B19" s="135" t="s">
        <v>19</v>
      </c>
      <c r="C19" s="135">
        <v>36</v>
      </c>
      <c r="D19" s="136">
        <v>92.33512</v>
      </c>
      <c r="E19" s="135">
        <v>25</v>
      </c>
      <c r="F19" s="136">
        <v>77.45942</v>
      </c>
      <c r="G19" s="135">
        <v>23</v>
      </c>
      <c r="H19" s="136">
        <v>74.47844</v>
      </c>
      <c r="I19" s="135">
        <v>0</v>
      </c>
      <c r="J19" s="136">
        <v>0</v>
      </c>
      <c r="K19" s="135">
        <v>16</v>
      </c>
      <c r="L19" s="136">
        <v>59.32221</v>
      </c>
      <c r="M19" s="135">
        <v>0</v>
      </c>
      <c r="N19" s="136">
        <v>0</v>
      </c>
      <c r="O19" s="135">
        <v>0</v>
      </c>
      <c r="P19" s="136">
        <v>0</v>
      </c>
      <c r="Q19" s="135">
        <v>16</v>
      </c>
      <c r="R19" s="136">
        <v>59.32221</v>
      </c>
    </row>
    <row r="20" spans="1:18" ht="15" customHeight="1">
      <c r="A20" s="134">
        <v>15</v>
      </c>
      <c r="B20" s="135" t="s">
        <v>20</v>
      </c>
      <c r="C20" s="135">
        <v>4</v>
      </c>
      <c r="D20" s="136">
        <v>7.83585</v>
      </c>
      <c r="E20" s="135">
        <v>3</v>
      </c>
      <c r="F20" s="136">
        <v>6.09062</v>
      </c>
      <c r="G20" s="135">
        <v>3</v>
      </c>
      <c r="H20" s="136">
        <v>6.09062</v>
      </c>
      <c r="I20" s="135">
        <v>0</v>
      </c>
      <c r="J20" s="136">
        <v>0</v>
      </c>
      <c r="K20" s="135">
        <v>3</v>
      </c>
      <c r="L20" s="136">
        <v>6.09062</v>
      </c>
      <c r="M20" s="135">
        <v>0</v>
      </c>
      <c r="N20" s="136">
        <v>0</v>
      </c>
      <c r="O20" s="135">
        <v>0</v>
      </c>
      <c r="P20" s="136">
        <v>0</v>
      </c>
      <c r="Q20" s="135">
        <v>3</v>
      </c>
      <c r="R20" s="136">
        <v>6.09062</v>
      </c>
    </row>
    <row r="21" spans="1:18" ht="15" customHeight="1">
      <c r="A21" s="134">
        <v>16</v>
      </c>
      <c r="B21" s="135" t="s">
        <v>21</v>
      </c>
      <c r="C21" s="135">
        <v>32</v>
      </c>
      <c r="D21" s="136">
        <v>69.07684</v>
      </c>
      <c r="E21" s="135">
        <v>28</v>
      </c>
      <c r="F21" s="136">
        <v>52.67549</v>
      </c>
      <c r="G21" s="135">
        <v>25</v>
      </c>
      <c r="H21" s="136">
        <v>39.12742</v>
      </c>
      <c r="I21" s="135">
        <v>0</v>
      </c>
      <c r="J21" s="136">
        <v>0</v>
      </c>
      <c r="K21" s="135">
        <v>47</v>
      </c>
      <c r="L21" s="136">
        <v>71.89791</v>
      </c>
      <c r="M21" s="135">
        <v>1</v>
      </c>
      <c r="N21" s="136">
        <v>0.485</v>
      </c>
      <c r="O21" s="135">
        <v>0</v>
      </c>
      <c r="P21" s="136">
        <v>0</v>
      </c>
      <c r="Q21" s="135">
        <v>47</v>
      </c>
      <c r="R21" s="136">
        <v>71.41291</v>
      </c>
    </row>
    <row r="22" spans="1:18" ht="15" customHeight="1">
      <c r="A22" s="134">
        <v>17</v>
      </c>
      <c r="B22" s="135" t="s">
        <v>266</v>
      </c>
      <c r="C22" s="135">
        <v>4</v>
      </c>
      <c r="D22" s="136">
        <v>16.69628</v>
      </c>
      <c r="E22" s="135">
        <v>0</v>
      </c>
      <c r="F22" s="136">
        <v>0</v>
      </c>
      <c r="G22" s="135">
        <v>0</v>
      </c>
      <c r="H22" s="136">
        <v>0</v>
      </c>
      <c r="I22" s="135">
        <v>0</v>
      </c>
      <c r="J22" s="136">
        <v>0</v>
      </c>
      <c r="K22" s="135">
        <v>0</v>
      </c>
      <c r="L22" s="136">
        <v>0</v>
      </c>
      <c r="M22" s="135">
        <v>0</v>
      </c>
      <c r="N22" s="136">
        <v>0</v>
      </c>
      <c r="O22" s="135">
        <v>0</v>
      </c>
      <c r="P22" s="136">
        <v>0</v>
      </c>
      <c r="Q22" s="135">
        <v>0</v>
      </c>
      <c r="R22" s="136">
        <v>0</v>
      </c>
    </row>
    <row r="23" spans="1:18" ht="15" customHeight="1">
      <c r="A23" s="134">
        <v>18</v>
      </c>
      <c r="B23" s="135" t="s">
        <v>349</v>
      </c>
      <c r="C23" s="135">
        <v>1931</v>
      </c>
      <c r="D23" s="136">
        <v>1821.45991</v>
      </c>
      <c r="E23" s="135">
        <v>829</v>
      </c>
      <c r="F23" s="136">
        <v>756.30791</v>
      </c>
      <c r="G23" s="135">
        <v>240</v>
      </c>
      <c r="H23" s="136">
        <v>347.14369</v>
      </c>
      <c r="I23" s="135">
        <v>0</v>
      </c>
      <c r="J23" s="136">
        <v>0</v>
      </c>
      <c r="K23" s="135">
        <v>983</v>
      </c>
      <c r="L23" s="136">
        <v>578.31961</v>
      </c>
      <c r="M23" s="135">
        <v>0</v>
      </c>
      <c r="N23" s="136">
        <v>0</v>
      </c>
      <c r="O23" s="135">
        <v>1</v>
      </c>
      <c r="P23" s="136">
        <v>0</v>
      </c>
      <c r="Q23" s="135">
        <v>982</v>
      </c>
      <c r="R23" s="136">
        <v>578.31961</v>
      </c>
    </row>
    <row r="24" spans="1:18" ht="15" customHeight="1">
      <c r="A24" s="134">
        <v>19</v>
      </c>
      <c r="B24" s="135" t="s">
        <v>350</v>
      </c>
      <c r="C24" s="135">
        <v>132</v>
      </c>
      <c r="D24" s="136">
        <v>171.62975</v>
      </c>
      <c r="E24" s="135">
        <v>31</v>
      </c>
      <c r="F24" s="136">
        <v>83.07832</v>
      </c>
      <c r="G24" s="135">
        <v>24</v>
      </c>
      <c r="H24" s="136">
        <v>21.37999</v>
      </c>
      <c r="I24" s="135">
        <v>0</v>
      </c>
      <c r="J24" s="136">
        <v>0</v>
      </c>
      <c r="K24" s="135">
        <v>8</v>
      </c>
      <c r="L24" s="136">
        <v>5.84033</v>
      </c>
      <c r="M24" s="135">
        <v>31</v>
      </c>
      <c r="N24" s="136">
        <v>16.21265</v>
      </c>
      <c r="O24" s="135">
        <v>0</v>
      </c>
      <c r="P24" s="136">
        <v>0</v>
      </c>
      <c r="Q24" s="135">
        <v>8</v>
      </c>
      <c r="R24" s="136">
        <v>-10.37232</v>
      </c>
    </row>
    <row r="25" spans="1:18" ht="15" customHeight="1">
      <c r="A25" s="134">
        <v>20</v>
      </c>
      <c r="B25" s="135" t="s">
        <v>262</v>
      </c>
      <c r="C25" s="135">
        <v>2747</v>
      </c>
      <c r="D25" s="136">
        <v>10522.55891</v>
      </c>
      <c r="E25" s="135">
        <v>1990</v>
      </c>
      <c r="F25" s="136">
        <v>8213.82627</v>
      </c>
      <c r="G25" s="135">
        <v>1014</v>
      </c>
      <c r="H25" s="136">
        <v>5578.49059</v>
      </c>
      <c r="I25" s="135">
        <v>1</v>
      </c>
      <c r="J25" s="136">
        <v>7.83756</v>
      </c>
      <c r="K25" s="135">
        <v>382</v>
      </c>
      <c r="L25" s="136">
        <v>950.54509</v>
      </c>
      <c r="M25" s="135">
        <v>0</v>
      </c>
      <c r="N25" s="136">
        <v>0</v>
      </c>
      <c r="O25" s="135">
        <v>0</v>
      </c>
      <c r="P25" s="136">
        <v>0</v>
      </c>
      <c r="Q25" s="135">
        <v>382</v>
      </c>
      <c r="R25" s="136">
        <v>950.54509</v>
      </c>
    </row>
    <row r="26" spans="1:18" ht="15" customHeight="1">
      <c r="A26" s="134">
        <v>21</v>
      </c>
      <c r="B26" s="135" t="s">
        <v>351</v>
      </c>
      <c r="C26" s="135">
        <v>330</v>
      </c>
      <c r="D26" s="136">
        <v>541.42654</v>
      </c>
      <c r="E26" s="135">
        <v>216</v>
      </c>
      <c r="F26" s="136">
        <v>352.05347</v>
      </c>
      <c r="G26" s="135">
        <v>167</v>
      </c>
      <c r="H26" s="136">
        <v>262.07283</v>
      </c>
      <c r="I26" s="135">
        <v>0</v>
      </c>
      <c r="J26" s="136">
        <v>0</v>
      </c>
      <c r="K26" s="135">
        <v>123</v>
      </c>
      <c r="L26" s="136">
        <v>170.20744</v>
      </c>
      <c r="M26" s="135">
        <v>1</v>
      </c>
      <c r="N26" s="136">
        <v>1.96069</v>
      </c>
      <c r="O26" s="135">
        <v>0</v>
      </c>
      <c r="P26" s="136">
        <v>0</v>
      </c>
      <c r="Q26" s="135">
        <v>123</v>
      </c>
      <c r="R26" s="136">
        <v>168.24675</v>
      </c>
    </row>
    <row r="27" spans="1:18" ht="15" customHeight="1">
      <c r="A27" s="134">
        <v>22</v>
      </c>
      <c r="B27" s="135" t="s">
        <v>24</v>
      </c>
      <c r="C27" s="135">
        <v>463</v>
      </c>
      <c r="D27" s="136">
        <v>961.49747</v>
      </c>
      <c r="E27" s="135">
        <v>242</v>
      </c>
      <c r="F27" s="136">
        <v>607.02541</v>
      </c>
      <c r="G27" s="135">
        <v>166</v>
      </c>
      <c r="H27" s="136">
        <v>394.68656</v>
      </c>
      <c r="I27" s="135">
        <v>106</v>
      </c>
      <c r="J27" s="136">
        <v>162.91783</v>
      </c>
      <c r="K27" s="135">
        <v>1937</v>
      </c>
      <c r="L27" s="136">
        <v>1587.20207</v>
      </c>
      <c r="M27" s="135">
        <v>5</v>
      </c>
      <c r="N27" s="136">
        <v>16.80038</v>
      </c>
      <c r="O27" s="135">
        <v>0</v>
      </c>
      <c r="P27" s="136">
        <v>0</v>
      </c>
      <c r="Q27" s="135">
        <v>1937</v>
      </c>
      <c r="R27" s="136">
        <v>1570.40169</v>
      </c>
    </row>
    <row r="28" spans="1:18" ht="15" customHeight="1">
      <c r="A28" s="134">
        <v>23</v>
      </c>
      <c r="B28" s="135" t="s">
        <v>352</v>
      </c>
      <c r="C28" s="135">
        <v>15</v>
      </c>
      <c r="D28" s="136">
        <v>194.03433</v>
      </c>
      <c r="E28" s="135">
        <v>0</v>
      </c>
      <c r="F28" s="136">
        <v>0</v>
      </c>
      <c r="G28" s="135">
        <v>0</v>
      </c>
      <c r="H28" s="136">
        <v>0</v>
      </c>
      <c r="I28" s="135">
        <v>0</v>
      </c>
      <c r="J28" s="136">
        <v>0</v>
      </c>
      <c r="K28" s="135">
        <v>0</v>
      </c>
      <c r="L28" s="136">
        <v>0</v>
      </c>
      <c r="M28" s="135">
        <v>0</v>
      </c>
      <c r="N28" s="136">
        <v>0</v>
      </c>
      <c r="O28" s="135">
        <v>0</v>
      </c>
      <c r="P28" s="136">
        <v>0</v>
      </c>
      <c r="Q28" s="135">
        <v>0</v>
      </c>
      <c r="R28" s="136">
        <v>0</v>
      </c>
    </row>
    <row r="29" spans="1:18" ht="15" customHeight="1">
      <c r="A29" s="134">
        <v>24</v>
      </c>
      <c r="B29" s="135" t="s">
        <v>54</v>
      </c>
      <c r="C29" s="135">
        <v>157</v>
      </c>
      <c r="D29" s="136">
        <v>558.74835</v>
      </c>
      <c r="E29" s="135">
        <v>1</v>
      </c>
      <c r="F29" s="136">
        <v>0.33887</v>
      </c>
      <c r="G29" s="135">
        <v>0</v>
      </c>
      <c r="H29" s="136">
        <v>0</v>
      </c>
      <c r="I29" s="135">
        <v>0</v>
      </c>
      <c r="J29" s="136">
        <v>0</v>
      </c>
      <c r="K29" s="135">
        <v>0</v>
      </c>
      <c r="L29" s="136">
        <v>0</v>
      </c>
      <c r="M29" s="135">
        <v>0</v>
      </c>
      <c r="N29" s="136">
        <v>0</v>
      </c>
      <c r="O29" s="135">
        <v>0</v>
      </c>
      <c r="P29" s="136">
        <v>0</v>
      </c>
      <c r="Q29" s="135">
        <v>0</v>
      </c>
      <c r="R29" s="136">
        <v>0</v>
      </c>
    </row>
    <row r="30" spans="1:18" ht="15" customHeight="1">
      <c r="A30" s="134">
        <v>25</v>
      </c>
      <c r="B30" s="135" t="s">
        <v>267</v>
      </c>
      <c r="C30" s="135">
        <v>7</v>
      </c>
      <c r="D30" s="136">
        <v>10.22417</v>
      </c>
      <c r="E30" s="135">
        <v>0</v>
      </c>
      <c r="F30" s="136">
        <v>0</v>
      </c>
      <c r="G30" s="135">
        <v>0</v>
      </c>
      <c r="H30" s="136">
        <v>0</v>
      </c>
      <c r="I30" s="135">
        <v>0</v>
      </c>
      <c r="J30" s="136">
        <v>0</v>
      </c>
      <c r="K30" s="135">
        <v>51</v>
      </c>
      <c r="L30" s="136">
        <v>43.05841</v>
      </c>
      <c r="M30" s="135">
        <v>0</v>
      </c>
      <c r="N30" s="136">
        <v>0</v>
      </c>
      <c r="O30" s="135">
        <v>0</v>
      </c>
      <c r="P30" s="136">
        <v>0</v>
      </c>
      <c r="Q30" s="135">
        <v>51</v>
      </c>
      <c r="R30" s="136">
        <v>43.05841</v>
      </c>
    </row>
    <row r="31" spans="1:18" ht="15" customHeight="1">
      <c r="A31" s="134">
        <v>26</v>
      </c>
      <c r="B31" s="135" t="s">
        <v>353</v>
      </c>
      <c r="C31" s="135">
        <v>0</v>
      </c>
      <c r="D31" s="136">
        <v>0</v>
      </c>
      <c r="E31" s="135">
        <v>0</v>
      </c>
      <c r="F31" s="136">
        <v>0</v>
      </c>
      <c r="G31" s="135">
        <v>0</v>
      </c>
      <c r="H31" s="136">
        <v>0</v>
      </c>
      <c r="I31" s="135">
        <v>0</v>
      </c>
      <c r="J31" s="136">
        <v>0</v>
      </c>
      <c r="K31" s="135">
        <v>4</v>
      </c>
      <c r="L31" s="136">
        <v>4.70267</v>
      </c>
      <c r="M31" s="135">
        <v>0</v>
      </c>
      <c r="N31" s="136">
        <v>0</v>
      </c>
      <c r="O31" s="135">
        <v>0</v>
      </c>
      <c r="P31" s="136">
        <v>0</v>
      </c>
      <c r="Q31" s="135">
        <v>4</v>
      </c>
      <c r="R31" s="136">
        <v>4.70267</v>
      </c>
    </row>
    <row r="32" spans="1:18" ht="15" customHeight="1">
      <c r="A32" s="134">
        <v>27</v>
      </c>
      <c r="B32" s="135" t="s">
        <v>37</v>
      </c>
      <c r="C32" s="135">
        <v>14753</v>
      </c>
      <c r="D32" s="136">
        <v>109057.25299</v>
      </c>
      <c r="E32" s="135">
        <v>4804</v>
      </c>
      <c r="F32" s="136">
        <v>7092.64726</v>
      </c>
      <c r="G32" s="135">
        <v>2216</v>
      </c>
      <c r="H32" s="136">
        <v>2126.59997</v>
      </c>
      <c r="I32" s="135">
        <v>13</v>
      </c>
      <c r="J32" s="136">
        <v>7.82761</v>
      </c>
      <c r="K32" s="135">
        <v>6188</v>
      </c>
      <c r="L32" s="136">
        <v>7286.87631</v>
      </c>
      <c r="M32" s="135">
        <v>82</v>
      </c>
      <c r="N32" s="136">
        <v>62.87892</v>
      </c>
      <c r="O32" s="135">
        <v>0</v>
      </c>
      <c r="P32" s="136">
        <v>0</v>
      </c>
      <c r="Q32" s="135">
        <v>6188</v>
      </c>
      <c r="R32" s="136">
        <v>7223.99739</v>
      </c>
    </row>
    <row r="33" spans="1:18" ht="15" customHeight="1">
      <c r="A33" s="134">
        <v>28</v>
      </c>
      <c r="B33" s="135" t="s">
        <v>354</v>
      </c>
      <c r="C33" s="135">
        <v>3</v>
      </c>
      <c r="D33" s="136">
        <v>12.03337</v>
      </c>
      <c r="E33" s="135">
        <v>0</v>
      </c>
      <c r="F33" s="136">
        <v>0</v>
      </c>
      <c r="G33" s="135">
        <v>0</v>
      </c>
      <c r="H33" s="136">
        <v>0</v>
      </c>
      <c r="I33" s="135">
        <v>0</v>
      </c>
      <c r="J33" s="136">
        <v>0</v>
      </c>
      <c r="K33" s="135">
        <v>0</v>
      </c>
      <c r="L33" s="136">
        <v>0</v>
      </c>
      <c r="M33" s="135">
        <v>0</v>
      </c>
      <c r="N33" s="136">
        <v>0</v>
      </c>
      <c r="O33" s="135">
        <v>0</v>
      </c>
      <c r="P33" s="136">
        <v>0</v>
      </c>
      <c r="Q33" s="135">
        <v>0</v>
      </c>
      <c r="R33" s="136">
        <v>0</v>
      </c>
    </row>
    <row r="34" spans="1:18" ht="15" customHeight="1">
      <c r="A34" s="134">
        <v>29</v>
      </c>
      <c r="B34" s="135" t="s">
        <v>25</v>
      </c>
      <c r="C34" s="135">
        <v>568</v>
      </c>
      <c r="D34" s="136">
        <v>777.97024</v>
      </c>
      <c r="E34" s="135">
        <v>444</v>
      </c>
      <c r="F34" s="136">
        <v>626.93883</v>
      </c>
      <c r="G34" s="135">
        <v>375</v>
      </c>
      <c r="H34" s="136">
        <v>544.86176</v>
      </c>
      <c r="I34" s="135">
        <v>0</v>
      </c>
      <c r="J34" s="136">
        <v>0</v>
      </c>
      <c r="K34" s="135">
        <v>539</v>
      </c>
      <c r="L34" s="136">
        <v>1062.23902</v>
      </c>
      <c r="M34" s="135">
        <v>4</v>
      </c>
      <c r="N34" s="136">
        <v>2.94457</v>
      </c>
      <c r="O34" s="135">
        <v>0</v>
      </c>
      <c r="P34" s="136">
        <v>0</v>
      </c>
      <c r="Q34" s="135">
        <v>539</v>
      </c>
      <c r="R34" s="136">
        <v>1059.29445</v>
      </c>
    </row>
    <row r="35" spans="1:18" ht="15" customHeight="1">
      <c r="A35" s="134">
        <v>30</v>
      </c>
      <c r="B35" s="135" t="s">
        <v>355</v>
      </c>
      <c r="C35" s="135">
        <v>2</v>
      </c>
      <c r="D35" s="136">
        <v>3.95862</v>
      </c>
      <c r="E35" s="135">
        <v>0</v>
      </c>
      <c r="F35" s="136">
        <v>0</v>
      </c>
      <c r="G35" s="135">
        <v>0</v>
      </c>
      <c r="H35" s="136">
        <v>0</v>
      </c>
      <c r="I35" s="135">
        <v>0</v>
      </c>
      <c r="J35" s="136">
        <v>0</v>
      </c>
      <c r="K35" s="135">
        <v>0</v>
      </c>
      <c r="L35" s="136">
        <v>0</v>
      </c>
      <c r="M35" s="135">
        <v>0</v>
      </c>
      <c r="N35" s="136">
        <v>0</v>
      </c>
      <c r="O35" s="135">
        <v>0</v>
      </c>
      <c r="P35" s="136">
        <v>0</v>
      </c>
      <c r="Q35" s="135">
        <v>0</v>
      </c>
      <c r="R35" s="136">
        <v>0</v>
      </c>
    </row>
    <row r="36" spans="1:18" ht="15" customHeight="1">
      <c r="A36" s="134">
        <v>31</v>
      </c>
      <c r="B36" s="135" t="s">
        <v>268</v>
      </c>
      <c r="C36" s="135">
        <v>1898</v>
      </c>
      <c r="D36" s="136">
        <v>3564.65648</v>
      </c>
      <c r="E36" s="135">
        <v>1193</v>
      </c>
      <c r="F36" s="136">
        <v>2245.06121</v>
      </c>
      <c r="G36" s="135">
        <v>509</v>
      </c>
      <c r="H36" s="136">
        <v>965.6977</v>
      </c>
      <c r="I36" s="135">
        <v>0</v>
      </c>
      <c r="J36" s="136">
        <v>0</v>
      </c>
      <c r="K36" s="135">
        <v>1076</v>
      </c>
      <c r="L36" s="136">
        <v>1544.51607</v>
      </c>
      <c r="M36" s="135">
        <v>0</v>
      </c>
      <c r="N36" s="136">
        <v>0</v>
      </c>
      <c r="O36" s="135">
        <v>1</v>
      </c>
      <c r="P36" s="136">
        <v>0</v>
      </c>
      <c r="Q36" s="135">
        <v>1075</v>
      </c>
      <c r="R36" s="136">
        <v>1544.51607</v>
      </c>
    </row>
    <row r="37" spans="1:18" ht="15" customHeight="1">
      <c r="A37" s="134">
        <v>32</v>
      </c>
      <c r="B37" s="135" t="s">
        <v>27</v>
      </c>
      <c r="C37" s="135">
        <v>700</v>
      </c>
      <c r="D37" s="136">
        <v>1257.42334</v>
      </c>
      <c r="E37" s="135">
        <v>431</v>
      </c>
      <c r="F37" s="136">
        <v>653.47836</v>
      </c>
      <c r="G37" s="135">
        <v>274</v>
      </c>
      <c r="H37" s="136">
        <v>434.10815</v>
      </c>
      <c r="I37" s="135">
        <v>1</v>
      </c>
      <c r="J37" s="136">
        <v>4.98651</v>
      </c>
      <c r="K37" s="135">
        <v>1899</v>
      </c>
      <c r="L37" s="136">
        <v>2390.7297</v>
      </c>
      <c r="M37" s="135">
        <v>20</v>
      </c>
      <c r="N37" s="136">
        <v>4.66966</v>
      </c>
      <c r="O37" s="135">
        <v>0</v>
      </c>
      <c r="P37" s="136">
        <v>0</v>
      </c>
      <c r="Q37" s="135">
        <v>1899</v>
      </c>
      <c r="R37" s="136">
        <v>2386.06004</v>
      </c>
    </row>
    <row r="38" spans="1:18" ht="15" customHeight="1">
      <c r="A38" s="134">
        <v>33</v>
      </c>
      <c r="B38" s="135" t="s">
        <v>28</v>
      </c>
      <c r="C38" s="135">
        <v>3</v>
      </c>
      <c r="D38" s="136">
        <v>2.43372</v>
      </c>
      <c r="E38" s="135">
        <v>0</v>
      </c>
      <c r="F38" s="136">
        <v>0</v>
      </c>
      <c r="G38" s="135">
        <v>0</v>
      </c>
      <c r="H38" s="136">
        <v>0</v>
      </c>
      <c r="I38" s="135">
        <v>0</v>
      </c>
      <c r="J38" s="136">
        <v>0</v>
      </c>
      <c r="K38" s="135">
        <v>0</v>
      </c>
      <c r="L38" s="136">
        <v>0</v>
      </c>
      <c r="M38" s="135">
        <v>0</v>
      </c>
      <c r="N38" s="136">
        <v>0</v>
      </c>
      <c r="O38" s="135">
        <v>0</v>
      </c>
      <c r="P38" s="136">
        <v>0</v>
      </c>
      <c r="Q38" s="135">
        <v>0</v>
      </c>
      <c r="R38" s="136">
        <v>0</v>
      </c>
    </row>
    <row r="39" spans="1:18" ht="15" customHeight="1">
      <c r="A39" s="134">
        <v>34</v>
      </c>
      <c r="B39" s="135" t="s">
        <v>29</v>
      </c>
      <c r="C39" s="135">
        <v>36</v>
      </c>
      <c r="D39" s="136">
        <v>101.36596</v>
      </c>
      <c r="E39" s="135">
        <v>5</v>
      </c>
      <c r="F39" s="136">
        <v>2.83927</v>
      </c>
      <c r="G39" s="135">
        <v>5</v>
      </c>
      <c r="H39" s="136">
        <v>2.83927</v>
      </c>
      <c r="I39" s="135">
        <v>0</v>
      </c>
      <c r="J39" s="136">
        <v>0</v>
      </c>
      <c r="K39" s="135">
        <v>102</v>
      </c>
      <c r="L39" s="136">
        <v>148.91218</v>
      </c>
      <c r="M39" s="135">
        <v>0</v>
      </c>
      <c r="N39" s="136">
        <v>0</v>
      </c>
      <c r="O39" s="135">
        <v>0</v>
      </c>
      <c r="P39" s="136">
        <v>0</v>
      </c>
      <c r="Q39" s="135">
        <v>102</v>
      </c>
      <c r="R39" s="136">
        <v>148.91218</v>
      </c>
    </row>
    <row r="40" spans="1:18" ht="15" customHeight="1">
      <c r="A40" s="131"/>
      <c r="B40" s="132" t="s">
        <v>0</v>
      </c>
      <c r="C40" s="133">
        <f>SUM(C6:C39)</f>
        <v>37548</v>
      </c>
      <c r="D40" s="133">
        <f aca="true" t="shared" si="0" ref="D40:R40">SUM(D6:D39)</f>
        <v>153393.43884</v>
      </c>
      <c r="E40" s="133">
        <f t="shared" si="0"/>
        <v>16014</v>
      </c>
      <c r="F40" s="133">
        <f t="shared" si="0"/>
        <v>32188.995479999994</v>
      </c>
      <c r="G40" s="133">
        <f t="shared" si="0"/>
        <v>8020</v>
      </c>
      <c r="H40" s="133">
        <f t="shared" si="0"/>
        <v>15883.98586</v>
      </c>
      <c r="I40" s="133">
        <f t="shared" si="0"/>
        <v>134</v>
      </c>
      <c r="J40" s="133">
        <f t="shared" si="0"/>
        <v>265.03001</v>
      </c>
      <c r="K40" s="133">
        <f t="shared" si="0"/>
        <v>18570</v>
      </c>
      <c r="L40" s="133">
        <f t="shared" si="0"/>
        <v>24752.445730000003</v>
      </c>
      <c r="M40" s="133">
        <f t="shared" si="0"/>
        <v>272</v>
      </c>
      <c r="N40" s="133">
        <f t="shared" si="0"/>
        <v>192.39598</v>
      </c>
      <c r="O40" s="133">
        <f t="shared" si="0"/>
        <v>20</v>
      </c>
      <c r="P40" s="133">
        <f t="shared" si="0"/>
        <v>4</v>
      </c>
      <c r="Q40" s="133">
        <f t="shared" si="0"/>
        <v>19920</v>
      </c>
      <c r="R40" s="133">
        <f t="shared" si="0"/>
        <v>28271.049750000006</v>
      </c>
    </row>
  </sheetData>
  <sheetProtection/>
  <mergeCells count="9">
    <mergeCell ref="Q3:R3"/>
    <mergeCell ref="A1:R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W65"/>
  <sheetViews>
    <sheetView zoomScalePageLayoutView="0" workbookViewId="0" topLeftCell="A1">
      <pane xSplit="2" ySplit="6" topLeftCell="C5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54" sqref="D54"/>
    </sheetView>
  </sheetViews>
  <sheetFormatPr defaultColWidth="9.140625" defaultRowHeight="12.75"/>
  <cols>
    <col min="1" max="1" width="5.7109375" style="307" bestFit="1" customWidth="1"/>
    <col min="2" max="2" width="23.7109375" style="288" customWidth="1"/>
    <col min="3" max="3" width="9.140625" style="288" customWidth="1"/>
    <col min="4" max="4" width="11.57421875" style="298" customWidth="1"/>
    <col min="5" max="6" width="9.140625" style="288" customWidth="1"/>
    <col min="7" max="7" width="9.00390625" style="288" customWidth="1"/>
    <col min="8" max="8" width="9.140625" style="288" customWidth="1"/>
    <col min="9" max="9" width="9.140625" style="298" customWidth="1"/>
    <col min="10" max="11" width="9.140625" style="288" customWidth="1"/>
    <col min="12" max="12" width="7.7109375" style="288" customWidth="1"/>
    <col min="13" max="13" width="9.140625" style="288" customWidth="1"/>
    <col min="14" max="14" width="10.57421875" style="298" customWidth="1"/>
    <col min="15" max="17" width="9.140625" style="288" customWidth="1"/>
    <col min="18" max="18" width="11.421875" style="288" bestFit="1" customWidth="1"/>
    <col min="19" max="19" width="10.421875" style="288" bestFit="1" customWidth="1"/>
    <col min="20" max="16384" width="9.140625" style="288" customWidth="1"/>
  </cols>
  <sheetData>
    <row r="1" spans="1:17" ht="14.25" customHeight="1">
      <c r="A1" s="405" t="s">
        <v>510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5.75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28.5" customHeight="1">
      <c r="A3" s="356"/>
      <c r="B3" s="331" t="s">
        <v>66</v>
      </c>
      <c r="C3" s="332"/>
      <c r="D3" s="291"/>
      <c r="E3" s="291"/>
      <c r="F3" s="291"/>
      <c r="G3" s="291"/>
      <c r="H3" s="291"/>
      <c r="I3" s="433"/>
      <c r="J3" s="433"/>
      <c r="K3" s="332"/>
      <c r="L3" s="358"/>
      <c r="M3" s="358"/>
      <c r="N3" s="433" t="s">
        <v>233</v>
      </c>
      <c r="O3" s="433"/>
      <c r="P3" s="357"/>
      <c r="Q3" s="357"/>
    </row>
    <row r="4" spans="1:17" ht="15" customHeight="1">
      <c r="A4" s="399" t="s">
        <v>3</v>
      </c>
      <c r="B4" s="399" t="s">
        <v>4</v>
      </c>
      <c r="C4" s="395" t="s">
        <v>88</v>
      </c>
      <c r="D4" s="411"/>
      <c r="E4" s="411"/>
      <c r="F4" s="411"/>
      <c r="G4" s="396"/>
      <c r="H4" s="395" t="s">
        <v>89</v>
      </c>
      <c r="I4" s="411"/>
      <c r="J4" s="411"/>
      <c r="K4" s="411"/>
      <c r="L4" s="396"/>
      <c r="M4" s="395" t="s">
        <v>149</v>
      </c>
      <c r="N4" s="411"/>
      <c r="O4" s="411"/>
      <c r="P4" s="411"/>
      <c r="Q4" s="396"/>
    </row>
    <row r="5" spans="1:17" ht="12.75">
      <c r="A5" s="447"/>
      <c r="B5" s="447"/>
      <c r="C5" s="395" t="s">
        <v>150</v>
      </c>
      <c r="D5" s="396"/>
      <c r="E5" s="395" t="s">
        <v>151</v>
      </c>
      <c r="F5" s="396"/>
      <c r="G5" s="448" t="s">
        <v>152</v>
      </c>
      <c r="H5" s="395" t="s">
        <v>150</v>
      </c>
      <c r="I5" s="396"/>
      <c r="J5" s="395" t="s">
        <v>151</v>
      </c>
      <c r="K5" s="396"/>
      <c r="L5" s="399" t="s">
        <v>152</v>
      </c>
      <c r="M5" s="395" t="s">
        <v>150</v>
      </c>
      <c r="N5" s="396"/>
      <c r="O5" s="395" t="s">
        <v>151</v>
      </c>
      <c r="P5" s="396"/>
      <c r="Q5" s="399" t="s">
        <v>152</v>
      </c>
    </row>
    <row r="6" spans="1:17" ht="12.75">
      <c r="A6" s="447"/>
      <c r="B6" s="447"/>
      <c r="C6" s="310" t="s">
        <v>153</v>
      </c>
      <c r="D6" s="294" t="s">
        <v>154</v>
      </c>
      <c r="E6" s="310" t="s">
        <v>153</v>
      </c>
      <c r="F6" s="310" t="s">
        <v>154</v>
      </c>
      <c r="G6" s="449"/>
      <c r="H6" s="310" t="s">
        <v>153</v>
      </c>
      <c r="I6" s="294" t="s">
        <v>154</v>
      </c>
      <c r="J6" s="310" t="s">
        <v>153</v>
      </c>
      <c r="K6" s="310" t="s">
        <v>154</v>
      </c>
      <c r="L6" s="400"/>
      <c r="M6" s="310" t="s">
        <v>153</v>
      </c>
      <c r="N6" s="294" t="s">
        <v>154</v>
      </c>
      <c r="O6" s="310" t="s">
        <v>153</v>
      </c>
      <c r="P6" s="310" t="s">
        <v>154</v>
      </c>
      <c r="Q6" s="400"/>
    </row>
    <row r="7" spans="1:17" ht="15" customHeight="1">
      <c r="A7" s="235">
        <v>1</v>
      </c>
      <c r="B7" s="236" t="s">
        <v>10</v>
      </c>
      <c r="C7" s="319">
        <v>56170</v>
      </c>
      <c r="D7" s="204">
        <v>108356.67</v>
      </c>
      <c r="E7" s="238">
        <v>12889</v>
      </c>
      <c r="F7" s="238">
        <v>60888</v>
      </c>
      <c r="G7" s="320">
        <f>F7*100/D7</f>
        <v>56.192203027280186</v>
      </c>
      <c r="H7" s="319">
        <v>8520</v>
      </c>
      <c r="I7" s="204">
        <v>9860.7</v>
      </c>
      <c r="J7" s="238">
        <v>312</v>
      </c>
      <c r="K7" s="238">
        <v>1852</v>
      </c>
      <c r="L7" s="320">
        <f>K7*100/I7</f>
        <v>18.781628079142454</v>
      </c>
      <c r="M7" s="319">
        <f>C7+H7</f>
        <v>64690</v>
      </c>
      <c r="N7" s="204">
        <f>D7+I7</f>
        <v>118217.37</v>
      </c>
      <c r="O7" s="319">
        <f>E7+J7</f>
        <v>13201</v>
      </c>
      <c r="P7" s="319">
        <f>F7+K7</f>
        <v>62740</v>
      </c>
      <c r="Q7" s="320">
        <f>P7*100/N7</f>
        <v>53.07172710744623</v>
      </c>
    </row>
    <row r="8" spans="1:17" ht="15" customHeight="1">
      <c r="A8" s="235">
        <v>2</v>
      </c>
      <c r="B8" s="236" t="s">
        <v>11</v>
      </c>
      <c r="C8" s="319">
        <v>1316</v>
      </c>
      <c r="D8" s="204">
        <v>2851.35</v>
      </c>
      <c r="E8" s="238">
        <v>630</v>
      </c>
      <c r="F8" s="238">
        <v>1194</v>
      </c>
      <c r="G8" s="320">
        <f aca="true" t="shared" si="0" ref="G8:G63">F8*100/D8</f>
        <v>41.874901362512496</v>
      </c>
      <c r="H8" s="319">
        <v>76</v>
      </c>
      <c r="I8" s="204">
        <v>75.4</v>
      </c>
      <c r="J8" s="238">
        <v>8</v>
      </c>
      <c r="K8" s="238">
        <v>13</v>
      </c>
      <c r="L8" s="320">
        <f aca="true" t="shared" si="1" ref="L8:L62">K8*100/I8</f>
        <v>17.241379310344826</v>
      </c>
      <c r="M8" s="319">
        <f aca="true" t="shared" si="2" ref="M8:M61">C8+H8</f>
        <v>1392</v>
      </c>
      <c r="N8" s="204">
        <f aca="true" t="shared" si="3" ref="N8:N61">D8+I8</f>
        <v>2926.75</v>
      </c>
      <c r="O8" s="319">
        <f aca="true" t="shared" si="4" ref="O8:O61">E8+J8</f>
        <v>638</v>
      </c>
      <c r="P8" s="319">
        <f aca="true" t="shared" si="5" ref="P8:P61">F8+K8</f>
        <v>1207</v>
      </c>
      <c r="Q8" s="320">
        <f aca="true" t="shared" si="6" ref="Q8:Q62">P8*100/N8</f>
        <v>41.24028359101392</v>
      </c>
    </row>
    <row r="9" spans="1:17" ht="15" customHeight="1">
      <c r="A9" s="235">
        <v>3</v>
      </c>
      <c r="B9" s="236" t="s">
        <v>12</v>
      </c>
      <c r="C9" s="319">
        <v>40858</v>
      </c>
      <c r="D9" s="204">
        <v>95702.35</v>
      </c>
      <c r="E9" s="238">
        <v>32176</v>
      </c>
      <c r="F9" s="238">
        <v>61547</v>
      </c>
      <c r="G9" s="320">
        <f t="shared" si="0"/>
        <v>64.31085548056029</v>
      </c>
      <c r="H9" s="319">
        <v>2595</v>
      </c>
      <c r="I9" s="204">
        <v>3360.77</v>
      </c>
      <c r="J9" s="238">
        <v>1125</v>
      </c>
      <c r="K9" s="238">
        <v>2304</v>
      </c>
      <c r="L9" s="320">
        <f t="shared" si="1"/>
        <v>68.55571788607968</v>
      </c>
      <c r="M9" s="319">
        <f t="shared" si="2"/>
        <v>43453</v>
      </c>
      <c r="N9" s="204">
        <f t="shared" si="3"/>
        <v>99063.12000000001</v>
      </c>
      <c r="O9" s="319">
        <f t="shared" si="4"/>
        <v>33301</v>
      </c>
      <c r="P9" s="319">
        <f t="shared" si="5"/>
        <v>63851</v>
      </c>
      <c r="Q9" s="320">
        <f t="shared" si="6"/>
        <v>64.45486473674562</v>
      </c>
    </row>
    <row r="10" spans="1:17" ht="15" customHeight="1">
      <c r="A10" s="235">
        <v>4</v>
      </c>
      <c r="B10" s="236" t="s">
        <v>13</v>
      </c>
      <c r="C10" s="319">
        <v>214047</v>
      </c>
      <c r="D10" s="204">
        <v>596311.94</v>
      </c>
      <c r="E10" s="238">
        <v>233907</v>
      </c>
      <c r="F10" s="238">
        <v>309364</v>
      </c>
      <c r="G10" s="320">
        <f t="shared" si="0"/>
        <v>51.87955820572703</v>
      </c>
      <c r="H10" s="319">
        <v>5596</v>
      </c>
      <c r="I10" s="204">
        <v>9585.09</v>
      </c>
      <c r="J10" s="238">
        <v>37825</v>
      </c>
      <c r="K10" s="238">
        <v>40629</v>
      </c>
      <c r="L10" s="320">
        <f t="shared" si="1"/>
        <v>423.87708409623696</v>
      </c>
      <c r="M10" s="319">
        <f t="shared" si="2"/>
        <v>219643</v>
      </c>
      <c r="N10" s="204">
        <f t="shared" si="3"/>
        <v>605897.0299999999</v>
      </c>
      <c r="O10" s="319">
        <f t="shared" si="4"/>
        <v>271732</v>
      </c>
      <c r="P10" s="319">
        <f t="shared" si="5"/>
        <v>349993</v>
      </c>
      <c r="Q10" s="320">
        <f t="shared" si="6"/>
        <v>57.76443565006418</v>
      </c>
    </row>
    <row r="11" spans="1:17" ht="15" customHeight="1">
      <c r="A11" s="235">
        <v>5</v>
      </c>
      <c r="B11" s="236" t="s">
        <v>14</v>
      </c>
      <c r="C11" s="319">
        <v>34815</v>
      </c>
      <c r="D11" s="204">
        <v>91444.61</v>
      </c>
      <c r="E11" s="238">
        <v>13076</v>
      </c>
      <c r="F11" s="238">
        <v>13823</v>
      </c>
      <c r="G11" s="320">
        <f t="shared" si="0"/>
        <v>15.116254528287671</v>
      </c>
      <c r="H11" s="319">
        <v>11942</v>
      </c>
      <c r="I11" s="204">
        <v>10122.49</v>
      </c>
      <c r="J11" s="238">
        <v>294</v>
      </c>
      <c r="K11" s="238">
        <v>1929</v>
      </c>
      <c r="L11" s="320">
        <f t="shared" si="1"/>
        <v>19.05657600056903</v>
      </c>
      <c r="M11" s="319">
        <f t="shared" si="2"/>
        <v>46757</v>
      </c>
      <c r="N11" s="204">
        <f t="shared" si="3"/>
        <v>101567.1</v>
      </c>
      <c r="O11" s="319">
        <f t="shared" si="4"/>
        <v>13370</v>
      </c>
      <c r="P11" s="319">
        <f t="shared" si="5"/>
        <v>15752</v>
      </c>
      <c r="Q11" s="320">
        <f t="shared" si="6"/>
        <v>15.508959101913906</v>
      </c>
    </row>
    <row r="12" spans="1:17" ht="15" customHeight="1">
      <c r="A12" s="235">
        <v>6</v>
      </c>
      <c r="B12" s="236" t="s">
        <v>15</v>
      </c>
      <c r="C12" s="319">
        <v>23315</v>
      </c>
      <c r="D12" s="204">
        <v>48514.1</v>
      </c>
      <c r="E12" s="238">
        <v>23641</v>
      </c>
      <c r="F12" s="238">
        <v>37217</v>
      </c>
      <c r="G12" s="320">
        <f t="shared" si="0"/>
        <v>76.71378011753285</v>
      </c>
      <c r="H12" s="319">
        <v>1969</v>
      </c>
      <c r="I12" s="204">
        <v>1961</v>
      </c>
      <c r="J12" s="238">
        <v>9607</v>
      </c>
      <c r="K12" s="238">
        <v>46923</v>
      </c>
      <c r="L12" s="320">
        <f t="shared" si="1"/>
        <v>2392.8097909229987</v>
      </c>
      <c r="M12" s="319">
        <f t="shared" si="2"/>
        <v>25284</v>
      </c>
      <c r="N12" s="204">
        <f t="shared" si="3"/>
        <v>50475.1</v>
      </c>
      <c r="O12" s="319">
        <f t="shared" si="4"/>
        <v>33248</v>
      </c>
      <c r="P12" s="319">
        <f t="shared" si="5"/>
        <v>84140</v>
      </c>
      <c r="Q12" s="320">
        <f t="shared" si="6"/>
        <v>166.69605409399884</v>
      </c>
    </row>
    <row r="13" spans="1:17" ht="15" customHeight="1">
      <c r="A13" s="235">
        <v>7</v>
      </c>
      <c r="B13" s="236" t="s">
        <v>16</v>
      </c>
      <c r="C13" s="319">
        <v>189696</v>
      </c>
      <c r="D13" s="204">
        <v>454104.17</v>
      </c>
      <c r="E13" s="238">
        <v>121567</v>
      </c>
      <c r="F13" s="238">
        <v>318193</v>
      </c>
      <c r="G13" s="320">
        <f t="shared" si="0"/>
        <v>70.07048624988403</v>
      </c>
      <c r="H13" s="319">
        <v>45211</v>
      </c>
      <c r="I13" s="204">
        <v>50260.81</v>
      </c>
      <c r="J13" s="238">
        <v>4293</v>
      </c>
      <c r="K13" s="238">
        <v>7354</v>
      </c>
      <c r="L13" s="320">
        <f t="shared" si="1"/>
        <v>14.631678239964696</v>
      </c>
      <c r="M13" s="319">
        <f t="shared" si="2"/>
        <v>234907</v>
      </c>
      <c r="N13" s="204">
        <f t="shared" si="3"/>
        <v>504364.98</v>
      </c>
      <c r="O13" s="319">
        <f t="shared" si="4"/>
        <v>125860</v>
      </c>
      <c r="P13" s="319">
        <f t="shared" si="5"/>
        <v>325547</v>
      </c>
      <c r="Q13" s="320">
        <f t="shared" si="6"/>
        <v>64.5459167287943</v>
      </c>
    </row>
    <row r="14" spans="1:17" ht="15" customHeight="1">
      <c r="A14" s="235">
        <v>8</v>
      </c>
      <c r="B14" s="236" t="s">
        <v>17</v>
      </c>
      <c r="C14" s="319">
        <v>4862</v>
      </c>
      <c r="D14" s="204">
        <v>12144.3</v>
      </c>
      <c r="E14" s="238">
        <v>1125</v>
      </c>
      <c r="F14" s="238">
        <v>2470</v>
      </c>
      <c r="G14" s="320">
        <f t="shared" si="0"/>
        <v>20.338759747371196</v>
      </c>
      <c r="H14" s="319">
        <v>295</v>
      </c>
      <c r="I14" s="204">
        <v>332.78</v>
      </c>
      <c r="J14" s="238">
        <v>0</v>
      </c>
      <c r="K14" s="238">
        <v>0</v>
      </c>
      <c r="L14" s="320">
        <f t="shared" si="1"/>
        <v>0</v>
      </c>
      <c r="M14" s="319">
        <f t="shared" si="2"/>
        <v>5157</v>
      </c>
      <c r="N14" s="204">
        <f t="shared" si="3"/>
        <v>12477.08</v>
      </c>
      <c r="O14" s="319">
        <f t="shared" si="4"/>
        <v>1125</v>
      </c>
      <c r="P14" s="319">
        <f t="shared" si="5"/>
        <v>2470</v>
      </c>
      <c r="Q14" s="320">
        <f t="shared" si="6"/>
        <v>19.796298492916613</v>
      </c>
    </row>
    <row r="15" spans="1:17" ht="15" customHeight="1">
      <c r="A15" s="235">
        <v>9</v>
      </c>
      <c r="B15" s="236" t="s">
        <v>18</v>
      </c>
      <c r="C15" s="319">
        <v>12962</v>
      </c>
      <c r="D15" s="204">
        <v>34255.87</v>
      </c>
      <c r="E15" s="238">
        <v>7477</v>
      </c>
      <c r="F15" s="238">
        <v>14330</v>
      </c>
      <c r="G15" s="320">
        <f t="shared" si="0"/>
        <v>41.83224656095437</v>
      </c>
      <c r="H15" s="319">
        <v>609</v>
      </c>
      <c r="I15" s="204">
        <v>841.39</v>
      </c>
      <c r="J15" s="238">
        <v>99</v>
      </c>
      <c r="K15" s="238">
        <v>471</v>
      </c>
      <c r="L15" s="320">
        <f t="shared" si="1"/>
        <v>55.97879699069397</v>
      </c>
      <c r="M15" s="319">
        <f t="shared" si="2"/>
        <v>13571</v>
      </c>
      <c r="N15" s="204">
        <f t="shared" si="3"/>
        <v>35097.26</v>
      </c>
      <c r="O15" s="319">
        <f t="shared" si="4"/>
        <v>7576</v>
      </c>
      <c r="P15" s="319">
        <f t="shared" si="5"/>
        <v>14801</v>
      </c>
      <c r="Q15" s="320">
        <f t="shared" si="6"/>
        <v>42.17138317919974</v>
      </c>
    </row>
    <row r="16" spans="1:17" ht="15" customHeight="1">
      <c r="A16" s="235">
        <v>10</v>
      </c>
      <c r="B16" s="236" t="s">
        <v>19</v>
      </c>
      <c r="C16" s="319">
        <v>8101</v>
      </c>
      <c r="D16" s="204">
        <v>19324.62</v>
      </c>
      <c r="E16" s="238">
        <v>8910</v>
      </c>
      <c r="F16" s="238">
        <v>19855</v>
      </c>
      <c r="G16" s="320">
        <f t="shared" si="0"/>
        <v>102.74458178220323</v>
      </c>
      <c r="H16" s="319">
        <v>1027</v>
      </c>
      <c r="I16" s="204">
        <v>1131.94</v>
      </c>
      <c r="J16" s="366">
        <v>3386</v>
      </c>
      <c r="K16" s="366">
        <v>13352</v>
      </c>
      <c r="L16" s="320">
        <f t="shared" si="1"/>
        <v>1179.5678216159868</v>
      </c>
      <c r="M16" s="319">
        <f t="shared" si="2"/>
        <v>9128</v>
      </c>
      <c r="N16" s="204">
        <f t="shared" si="3"/>
        <v>20456.559999999998</v>
      </c>
      <c r="O16" s="319">
        <f t="shared" si="4"/>
        <v>12296</v>
      </c>
      <c r="P16" s="319">
        <f t="shared" si="5"/>
        <v>33207</v>
      </c>
      <c r="Q16" s="320">
        <f t="shared" si="6"/>
        <v>162.32934569644164</v>
      </c>
    </row>
    <row r="17" spans="1:17" ht="15" customHeight="1">
      <c r="A17" s="235">
        <v>11</v>
      </c>
      <c r="B17" s="236" t="s">
        <v>20</v>
      </c>
      <c r="C17" s="319">
        <v>3447</v>
      </c>
      <c r="D17" s="204">
        <v>9464.08</v>
      </c>
      <c r="E17" s="238">
        <v>896</v>
      </c>
      <c r="F17" s="238">
        <v>3500</v>
      </c>
      <c r="G17" s="320">
        <f t="shared" si="0"/>
        <v>36.98193590924844</v>
      </c>
      <c r="H17" s="319">
        <v>536</v>
      </c>
      <c r="I17" s="204">
        <v>568.67</v>
      </c>
      <c r="J17" s="366">
        <v>0</v>
      </c>
      <c r="K17" s="366">
        <v>0</v>
      </c>
      <c r="L17" s="320">
        <f t="shared" si="1"/>
        <v>0</v>
      </c>
      <c r="M17" s="319">
        <f t="shared" si="2"/>
        <v>3983</v>
      </c>
      <c r="N17" s="204">
        <f t="shared" si="3"/>
        <v>10032.75</v>
      </c>
      <c r="O17" s="319">
        <f t="shared" si="4"/>
        <v>896</v>
      </c>
      <c r="P17" s="319">
        <f t="shared" si="5"/>
        <v>3500</v>
      </c>
      <c r="Q17" s="320">
        <f t="shared" si="6"/>
        <v>34.88574917146346</v>
      </c>
    </row>
    <row r="18" spans="1:17" ht="15" customHeight="1">
      <c r="A18" s="235">
        <v>12</v>
      </c>
      <c r="B18" s="236" t="s">
        <v>21</v>
      </c>
      <c r="C18" s="319">
        <v>4209</v>
      </c>
      <c r="D18" s="204">
        <v>9383.19</v>
      </c>
      <c r="E18" s="238">
        <v>1685</v>
      </c>
      <c r="F18" s="238">
        <v>2671</v>
      </c>
      <c r="G18" s="320">
        <f t="shared" si="0"/>
        <v>28.465798944708567</v>
      </c>
      <c r="H18" s="319">
        <v>437</v>
      </c>
      <c r="I18" s="204">
        <v>316.95</v>
      </c>
      <c r="J18" s="366">
        <v>803</v>
      </c>
      <c r="K18" s="366">
        <v>2902</v>
      </c>
      <c r="L18" s="320">
        <f t="shared" si="1"/>
        <v>915.6018299416312</v>
      </c>
      <c r="M18" s="319">
        <f t="shared" si="2"/>
        <v>4646</v>
      </c>
      <c r="N18" s="204">
        <f t="shared" si="3"/>
        <v>9700.140000000001</v>
      </c>
      <c r="O18" s="319">
        <f t="shared" si="4"/>
        <v>2488</v>
      </c>
      <c r="P18" s="319">
        <f t="shared" si="5"/>
        <v>5573</v>
      </c>
      <c r="Q18" s="320">
        <f t="shared" si="6"/>
        <v>57.4527790320552</v>
      </c>
    </row>
    <row r="19" spans="1:17" ht="15" customHeight="1">
      <c r="A19" s="235">
        <v>13</v>
      </c>
      <c r="B19" s="236" t="s">
        <v>22</v>
      </c>
      <c r="C19" s="319">
        <v>13740</v>
      </c>
      <c r="D19" s="204">
        <v>37159.16</v>
      </c>
      <c r="E19" s="238">
        <v>8482</v>
      </c>
      <c r="F19" s="238">
        <v>19986</v>
      </c>
      <c r="G19" s="320">
        <f t="shared" si="0"/>
        <v>53.78485412479722</v>
      </c>
      <c r="H19" s="319">
        <v>2932</v>
      </c>
      <c r="I19" s="204">
        <v>2730.12</v>
      </c>
      <c r="J19" s="238">
        <v>257</v>
      </c>
      <c r="K19" s="238">
        <v>1894</v>
      </c>
      <c r="L19" s="320">
        <f t="shared" si="1"/>
        <v>69.37423996014827</v>
      </c>
      <c r="M19" s="319">
        <f t="shared" si="2"/>
        <v>16672</v>
      </c>
      <c r="N19" s="204">
        <f t="shared" si="3"/>
        <v>39889.280000000006</v>
      </c>
      <c r="O19" s="319">
        <f t="shared" si="4"/>
        <v>8739</v>
      </c>
      <c r="P19" s="319">
        <f t="shared" si="5"/>
        <v>21880</v>
      </c>
      <c r="Q19" s="320">
        <f t="shared" si="6"/>
        <v>54.8518298650665</v>
      </c>
    </row>
    <row r="20" spans="1:17" ht="15" customHeight="1">
      <c r="A20" s="235">
        <v>14</v>
      </c>
      <c r="B20" s="236" t="s">
        <v>23</v>
      </c>
      <c r="C20" s="319">
        <v>6332</v>
      </c>
      <c r="D20" s="204">
        <v>16348.68</v>
      </c>
      <c r="E20" s="238">
        <v>413</v>
      </c>
      <c r="F20" s="238">
        <v>647</v>
      </c>
      <c r="G20" s="320">
        <f t="shared" si="0"/>
        <v>3.9575060494180567</v>
      </c>
      <c r="H20" s="319">
        <v>1019</v>
      </c>
      <c r="I20" s="204">
        <v>1567.59</v>
      </c>
      <c r="J20" s="238">
        <v>387</v>
      </c>
      <c r="K20" s="238">
        <v>1366</v>
      </c>
      <c r="L20" s="320">
        <f t="shared" si="1"/>
        <v>87.14013230500322</v>
      </c>
      <c r="M20" s="319">
        <f t="shared" si="2"/>
        <v>7351</v>
      </c>
      <c r="N20" s="204">
        <f t="shared" si="3"/>
        <v>17916.27</v>
      </c>
      <c r="O20" s="319">
        <f t="shared" si="4"/>
        <v>800</v>
      </c>
      <c r="P20" s="319">
        <f t="shared" si="5"/>
        <v>2013</v>
      </c>
      <c r="Q20" s="320">
        <f t="shared" si="6"/>
        <v>11.235597588114043</v>
      </c>
    </row>
    <row r="21" spans="1:17" ht="15" customHeight="1">
      <c r="A21" s="235">
        <v>15</v>
      </c>
      <c r="B21" s="236" t="s">
        <v>24</v>
      </c>
      <c r="C21" s="319">
        <v>88289</v>
      </c>
      <c r="D21" s="204">
        <v>219711.44</v>
      </c>
      <c r="E21" s="238">
        <v>60279</v>
      </c>
      <c r="F21" s="238">
        <v>117183</v>
      </c>
      <c r="G21" s="320">
        <f t="shared" si="0"/>
        <v>53.33495606783151</v>
      </c>
      <c r="H21" s="319">
        <v>5713</v>
      </c>
      <c r="I21" s="204">
        <v>7796.21</v>
      </c>
      <c r="J21" s="238">
        <v>6885</v>
      </c>
      <c r="K21" s="238">
        <v>10741</v>
      </c>
      <c r="L21" s="320">
        <f t="shared" si="1"/>
        <v>137.7720713013118</v>
      </c>
      <c r="M21" s="319">
        <f t="shared" si="2"/>
        <v>94002</v>
      </c>
      <c r="N21" s="204">
        <f t="shared" si="3"/>
        <v>227507.65</v>
      </c>
      <c r="O21" s="319">
        <f t="shared" si="4"/>
        <v>67164</v>
      </c>
      <c r="P21" s="319">
        <f t="shared" si="5"/>
        <v>127924</v>
      </c>
      <c r="Q21" s="320">
        <f t="shared" si="6"/>
        <v>56.228438911834395</v>
      </c>
    </row>
    <row r="22" spans="1:17" ht="15" customHeight="1">
      <c r="A22" s="235">
        <v>16</v>
      </c>
      <c r="B22" s="236" t="s">
        <v>25</v>
      </c>
      <c r="C22" s="319">
        <v>14655</v>
      </c>
      <c r="D22" s="204">
        <v>32419.5</v>
      </c>
      <c r="E22" s="238">
        <v>1500</v>
      </c>
      <c r="F22" s="238">
        <v>2810</v>
      </c>
      <c r="G22" s="320">
        <f t="shared" si="0"/>
        <v>8.667622881290582</v>
      </c>
      <c r="H22" s="319">
        <v>3737</v>
      </c>
      <c r="I22" s="204">
        <v>3156.45</v>
      </c>
      <c r="J22" s="238">
        <v>236</v>
      </c>
      <c r="K22" s="238">
        <v>410</v>
      </c>
      <c r="L22" s="320">
        <f t="shared" si="1"/>
        <v>12.989275927069968</v>
      </c>
      <c r="M22" s="319">
        <f t="shared" si="2"/>
        <v>18392</v>
      </c>
      <c r="N22" s="204">
        <f t="shared" si="3"/>
        <v>35575.95</v>
      </c>
      <c r="O22" s="319">
        <f t="shared" si="4"/>
        <v>1736</v>
      </c>
      <c r="P22" s="319">
        <f t="shared" si="5"/>
        <v>3220</v>
      </c>
      <c r="Q22" s="320">
        <f t="shared" si="6"/>
        <v>9.051058369488377</v>
      </c>
    </row>
    <row r="23" spans="1:17" ht="15" customHeight="1">
      <c r="A23" s="235">
        <v>17</v>
      </c>
      <c r="B23" s="236" t="s">
        <v>26</v>
      </c>
      <c r="C23" s="319">
        <v>44416</v>
      </c>
      <c r="D23" s="204">
        <v>111858.39</v>
      </c>
      <c r="E23" s="238">
        <v>16326</v>
      </c>
      <c r="F23" s="238">
        <v>10109</v>
      </c>
      <c r="G23" s="320">
        <f t="shared" si="0"/>
        <v>9.037319417881841</v>
      </c>
      <c r="H23" s="319">
        <v>5180</v>
      </c>
      <c r="I23" s="204">
        <v>5459.81</v>
      </c>
      <c r="J23" s="238">
        <v>96</v>
      </c>
      <c r="K23" s="238">
        <v>341</v>
      </c>
      <c r="L23" s="320">
        <f t="shared" si="1"/>
        <v>6.245638584492866</v>
      </c>
      <c r="M23" s="319">
        <f t="shared" si="2"/>
        <v>49596</v>
      </c>
      <c r="N23" s="204">
        <f t="shared" si="3"/>
        <v>117318.2</v>
      </c>
      <c r="O23" s="319">
        <f t="shared" si="4"/>
        <v>16422</v>
      </c>
      <c r="P23" s="319">
        <f t="shared" si="5"/>
        <v>10450</v>
      </c>
      <c r="Q23" s="320">
        <f t="shared" si="6"/>
        <v>8.907398852011026</v>
      </c>
    </row>
    <row r="24" spans="1:17" ht="15" customHeight="1">
      <c r="A24" s="235">
        <v>18</v>
      </c>
      <c r="B24" s="236" t="s">
        <v>27</v>
      </c>
      <c r="C24" s="319">
        <v>96173</v>
      </c>
      <c r="D24" s="204">
        <v>176614.78</v>
      </c>
      <c r="E24" s="238">
        <v>14627</v>
      </c>
      <c r="F24" s="238">
        <v>31550</v>
      </c>
      <c r="G24" s="320">
        <f t="shared" si="0"/>
        <v>17.863737111922344</v>
      </c>
      <c r="H24" s="319">
        <v>10196</v>
      </c>
      <c r="I24" s="204">
        <v>11125.96</v>
      </c>
      <c r="J24" s="238">
        <v>3550</v>
      </c>
      <c r="K24" s="238">
        <v>16141</v>
      </c>
      <c r="L24" s="320">
        <f t="shared" si="1"/>
        <v>145.07512160748377</v>
      </c>
      <c r="M24" s="319">
        <f t="shared" si="2"/>
        <v>106369</v>
      </c>
      <c r="N24" s="204">
        <f t="shared" si="3"/>
        <v>187740.74</v>
      </c>
      <c r="O24" s="319">
        <f t="shared" si="4"/>
        <v>18177</v>
      </c>
      <c r="P24" s="319">
        <f t="shared" si="5"/>
        <v>47691</v>
      </c>
      <c r="Q24" s="320">
        <f t="shared" si="6"/>
        <v>25.40258443638818</v>
      </c>
    </row>
    <row r="25" spans="1:17" ht="15" customHeight="1">
      <c r="A25" s="235">
        <v>19</v>
      </c>
      <c r="B25" s="236" t="s">
        <v>28</v>
      </c>
      <c r="C25" s="319">
        <v>941</v>
      </c>
      <c r="D25" s="204">
        <v>2139.53</v>
      </c>
      <c r="E25" s="238">
        <v>20</v>
      </c>
      <c r="F25" s="238">
        <v>62</v>
      </c>
      <c r="G25" s="320">
        <f t="shared" si="0"/>
        <v>2.897832701574645</v>
      </c>
      <c r="H25" s="319">
        <v>277</v>
      </c>
      <c r="I25" s="204">
        <v>276.3</v>
      </c>
      <c r="J25" s="238">
        <v>0</v>
      </c>
      <c r="K25" s="238">
        <v>0</v>
      </c>
      <c r="L25" s="320">
        <f t="shared" si="1"/>
        <v>0</v>
      </c>
      <c r="M25" s="319">
        <f t="shared" si="2"/>
        <v>1218</v>
      </c>
      <c r="N25" s="204">
        <f t="shared" si="3"/>
        <v>2415.8300000000004</v>
      </c>
      <c r="O25" s="319">
        <f t="shared" si="4"/>
        <v>20</v>
      </c>
      <c r="P25" s="319">
        <f t="shared" si="5"/>
        <v>62</v>
      </c>
      <c r="Q25" s="320">
        <f t="shared" si="6"/>
        <v>2.5664057487488767</v>
      </c>
    </row>
    <row r="26" spans="1:17" ht="15" customHeight="1">
      <c r="A26" s="235">
        <v>20</v>
      </c>
      <c r="B26" s="236" t="s">
        <v>29</v>
      </c>
      <c r="C26" s="319">
        <v>4622</v>
      </c>
      <c r="D26" s="204">
        <v>11170.03</v>
      </c>
      <c r="E26" s="238">
        <v>5211</v>
      </c>
      <c r="F26" s="238">
        <v>9880</v>
      </c>
      <c r="G26" s="320">
        <f t="shared" si="0"/>
        <v>88.45097103588799</v>
      </c>
      <c r="H26" s="319">
        <v>362</v>
      </c>
      <c r="I26" s="204">
        <v>577.28</v>
      </c>
      <c r="J26" s="238">
        <v>2751</v>
      </c>
      <c r="K26" s="238">
        <v>5147</v>
      </c>
      <c r="L26" s="320">
        <f t="shared" si="1"/>
        <v>891.595066518847</v>
      </c>
      <c r="M26" s="319">
        <f t="shared" si="2"/>
        <v>4984</v>
      </c>
      <c r="N26" s="204">
        <f t="shared" si="3"/>
        <v>11747.310000000001</v>
      </c>
      <c r="O26" s="319">
        <f t="shared" si="4"/>
        <v>7962</v>
      </c>
      <c r="P26" s="319">
        <f t="shared" si="5"/>
        <v>15027</v>
      </c>
      <c r="Q26" s="320">
        <f t="shared" si="6"/>
        <v>127.9186469072494</v>
      </c>
    </row>
    <row r="27" spans="1:17" ht="15" customHeight="1">
      <c r="A27" s="235">
        <v>21</v>
      </c>
      <c r="B27" s="236" t="s">
        <v>30</v>
      </c>
      <c r="C27" s="319">
        <v>0</v>
      </c>
      <c r="D27" s="204">
        <v>0</v>
      </c>
      <c r="E27" s="238">
        <v>0</v>
      </c>
      <c r="F27" s="238">
        <v>0</v>
      </c>
      <c r="G27" s="320" t="e">
        <f t="shared" si="0"/>
        <v>#DIV/0!</v>
      </c>
      <c r="H27" s="319">
        <v>0</v>
      </c>
      <c r="I27" s="204">
        <v>0</v>
      </c>
      <c r="J27" s="238">
        <v>0</v>
      </c>
      <c r="K27" s="238">
        <v>0</v>
      </c>
      <c r="L27" s="320" t="e">
        <f t="shared" si="1"/>
        <v>#DIV/0!</v>
      </c>
      <c r="M27" s="319">
        <f t="shared" si="2"/>
        <v>0</v>
      </c>
      <c r="N27" s="204">
        <f t="shared" si="3"/>
        <v>0</v>
      </c>
      <c r="O27" s="319">
        <f t="shared" si="4"/>
        <v>0</v>
      </c>
      <c r="P27" s="319">
        <f t="shared" si="5"/>
        <v>0</v>
      </c>
      <c r="Q27" s="320" t="e">
        <f t="shared" si="6"/>
        <v>#DIV/0!</v>
      </c>
    </row>
    <row r="28" spans="1:17" s="355" customFormat="1" ht="15" customHeight="1">
      <c r="A28" s="301"/>
      <c r="B28" s="301" t="s">
        <v>31</v>
      </c>
      <c r="C28" s="322">
        <f>SUM(C7:C27)</f>
        <v>862966</v>
      </c>
      <c r="D28" s="32">
        <f aca="true" t="shared" si="7" ref="D28:P28">SUM(D7:D27)</f>
        <v>2089278.76</v>
      </c>
      <c r="E28" s="322">
        <f t="shared" si="7"/>
        <v>564837</v>
      </c>
      <c r="F28" s="322">
        <f t="shared" si="7"/>
        <v>1037279</v>
      </c>
      <c r="G28" s="323">
        <f t="shared" si="0"/>
        <v>49.64770713506895</v>
      </c>
      <c r="H28" s="322">
        <f t="shared" si="7"/>
        <v>108229</v>
      </c>
      <c r="I28" s="32">
        <f t="shared" si="7"/>
        <v>121107.70999999998</v>
      </c>
      <c r="J28" s="322">
        <f t="shared" si="7"/>
        <v>71914</v>
      </c>
      <c r="K28" s="322">
        <f t="shared" si="7"/>
        <v>153769</v>
      </c>
      <c r="L28" s="323">
        <f t="shared" si="1"/>
        <v>126.96879496771926</v>
      </c>
      <c r="M28" s="322">
        <f t="shared" si="7"/>
        <v>971195</v>
      </c>
      <c r="N28" s="32">
        <f t="shared" si="7"/>
        <v>2210386.4699999997</v>
      </c>
      <c r="O28" s="322">
        <f t="shared" si="7"/>
        <v>636751</v>
      </c>
      <c r="P28" s="322">
        <f t="shared" si="7"/>
        <v>1191048</v>
      </c>
      <c r="Q28" s="323">
        <f t="shared" si="6"/>
        <v>53.884151761026665</v>
      </c>
    </row>
    <row r="29" spans="1:17" ht="15" customHeight="1">
      <c r="A29" s="235">
        <v>22</v>
      </c>
      <c r="B29" s="236" t="s">
        <v>32</v>
      </c>
      <c r="C29" s="319">
        <v>78</v>
      </c>
      <c r="D29" s="204">
        <v>199.42</v>
      </c>
      <c r="E29" s="238">
        <v>0</v>
      </c>
      <c r="F29" s="238">
        <v>0</v>
      </c>
      <c r="G29" s="320">
        <f t="shared" si="0"/>
        <v>0</v>
      </c>
      <c r="H29" s="319">
        <v>0</v>
      </c>
      <c r="I29" s="204">
        <v>0</v>
      </c>
      <c r="J29" s="238">
        <v>0</v>
      </c>
      <c r="K29" s="238">
        <v>0</v>
      </c>
      <c r="L29" s="320" t="e">
        <f t="shared" si="1"/>
        <v>#DIV/0!</v>
      </c>
      <c r="M29" s="319">
        <f t="shared" si="2"/>
        <v>78</v>
      </c>
      <c r="N29" s="204">
        <f t="shared" si="3"/>
        <v>199.42</v>
      </c>
      <c r="O29" s="319">
        <f t="shared" si="4"/>
        <v>0</v>
      </c>
      <c r="P29" s="319">
        <f t="shared" si="5"/>
        <v>0</v>
      </c>
      <c r="Q29" s="320">
        <f t="shared" si="6"/>
        <v>0</v>
      </c>
    </row>
    <row r="30" spans="1:18" ht="15" customHeight="1">
      <c r="A30" s="235">
        <v>23</v>
      </c>
      <c r="B30" s="236" t="s">
        <v>33</v>
      </c>
      <c r="C30" s="319">
        <v>34</v>
      </c>
      <c r="D30" s="204">
        <v>112.64</v>
      </c>
      <c r="E30" s="238">
        <v>0</v>
      </c>
      <c r="F30" s="238">
        <v>0</v>
      </c>
      <c r="G30" s="320">
        <f t="shared" si="0"/>
        <v>0</v>
      </c>
      <c r="H30" s="319">
        <v>0</v>
      </c>
      <c r="I30" s="204">
        <v>0</v>
      </c>
      <c r="J30" s="238">
        <v>0</v>
      </c>
      <c r="K30" s="238">
        <v>0</v>
      </c>
      <c r="L30" s="320" t="e">
        <f t="shared" si="1"/>
        <v>#DIV/0!</v>
      </c>
      <c r="M30" s="319">
        <f t="shared" si="2"/>
        <v>34</v>
      </c>
      <c r="N30" s="204">
        <f t="shared" si="3"/>
        <v>112.64</v>
      </c>
      <c r="O30" s="319">
        <f t="shared" si="4"/>
        <v>0</v>
      </c>
      <c r="P30" s="319">
        <f t="shared" si="5"/>
        <v>0</v>
      </c>
      <c r="Q30" s="320">
        <f t="shared" si="6"/>
        <v>0</v>
      </c>
      <c r="R30" s="298"/>
    </row>
    <row r="31" spans="1:17" ht="15" customHeight="1">
      <c r="A31" s="235">
        <v>24</v>
      </c>
      <c r="B31" s="236" t="s">
        <v>34</v>
      </c>
      <c r="C31" s="319">
        <v>107</v>
      </c>
      <c r="D31" s="204">
        <v>294.11</v>
      </c>
      <c r="E31" s="238">
        <v>0</v>
      </c>
      <c r="F31" s="238">
        <v>0</v>
      </c>
      <c r="G31" s="320">
        <f t="shared" si="0"/>
        <v>0</v>
      </c>
      <c r="H31" s="319">
        <v>277</v>
      </c>
      <c r="I31" s="204">
        <v>276.3</v>
      </c>
      <c r="J31" s="238">
        <v>0</v>
      </c>
      <c r="K31" s="238">
        <v>0</v>
      </c>
      <c r="L31" s="320">
        <f t="shared" si="1"/>
        <v>0</v>
      </c>
      <c r="M31" s="319">
        <f t="shared" si="2"/>
        <v>384</v>
      </c>
      <c r="N31" s="204">
        <f t="shared" si="3"/>
        <v>570.4100000000001</v>
      </c>
      <c r="O31" s="319">
        <f t="shared" si="4"/>
        <v>0</v>
      </c>
      <c r="P31" s="319">
        <f t="shared" si="5"/>
        <v>0</v>
      </c>
      <c r="Q31" s="320">
        <f t="shared" si="6"/>
        <v>0</v>
      </c>
    </row>
    <row r="32" spans="1:17" ht="15" customHeight="1">
      <c r="A32" s="235">
        <v>25</v>
      </c>
      <c r="B32" s="236" t="s">
        <v>35</v>
      </c>
      <c r="C32" s="319">
        <v>150</v>
      </c>
      <c r="D32" s="204">
        <v>389.43</v>
      </c>
      <c r="E32" s="238">
        <v>0</v>
      </c>
      <c r="F32" s="238">
        <v>0</v>
      </c>
      <c r="G32" s="320">
        <f t="shared" si="0"/>
        <v>0</v>
      </c>
      <c r="H32" s="319">
        <v>0</v>
      </c>
      <c r="I32" s="204">
        <v>0</v>
      </c>
      <c r="J32" s="238">
        <v>0</v>
      </c>
      <c r="K32" s="238">
        <v>0</v>
      </c>
      <c r="L32" s="320" t="e">
        <f t="shared" si="1"/>
        <v>#DIV/0!</v>
      </c>
      <c r="M32" s="319">
        <f t="shared" si="2"/>
        <v>150</v>
      </c>
      <c r="N32" s="204">
        <f t="shared" si="3"/>
        <v>389.43</v>
      </c>
      <c r="O32" s="319">
        <f t="shared" si="4"/>
        <v>0</v>
      </c>
      <c r="P32" s="319">
        <f t="shared" si="5"/>
        <v>0</v>
      </c>
      <c r="Q32" s="320">
        <f t="shared" si="6"/>
        <v>0</v>
      </c>
    </row>
    <row r="33" spans="1:17" ht="15" customHeight="1">
      <c r="A33" s="235">
        <v>26</v>
      </c>
      <c r="B33" s="236" t="s">
        <v>36</v>
      </c>
      <c r="C33" s="319">
        <v>908</v>
      </c>
      <c r="D33" s="204">
        <v>2610.04</v>
      </c>
      <c r="E33" s="238">
        <v>17</v>
      </c>
      <c r="F33" s="238">
        <v>11</v>
      </c>
      <c r="G33" s="320">
        <f t="shared" si="0"/>
        <v>0.4214494797014605</v>
      </c>
      <c r="H33" s="319">
        <v>0</v>
      </c>
      <c r="I33" s="204">
        <v>0</v>
      </c>
      <c r="J33" s="238">
        <v>0</v>
      </c>
      <c r="K33" s="238">
        <v>0</v>
      </c>
      <c r="L33" s="320" t="e">
        <f t="shared" si="1"/>
        <v>#DIV/0!</v>
      </c>
      <c r="M33" s="319">
        <f t="shared" si="2"/>
        <v>908</v>
      </c>
      <c r="N33" s="204">
        <f t="shared" si="3"/>
        <v>2610.04</v>
      </c>
      <c r="O33" s="319">
        <f t="shared" si="4"/>
        <v>17</v>
      </c>
      <c r="P33" s="319">
        <f t="shared" si="5"/>
        <v>11</v>
      </c>
      <c r="Q33" s="320">
        <f t="shared" si="6"/>
        <v>0.4214494797014605</v>
      </c>
    </row>
    <row r="34" spans="1:17" ht="15" customHeight="1">
      <c r="A34" s="235">
        <v>27</v>
      </c>
      <c r="B34" s="236" t="s">
        <v>37</v>
      </c>
      <c r="C34" s="319">
        <v>631695</v>
      </c>
      <c r="D34" s="204">
        <v>1580515.35</v>
      </c>
      <c r="E34" s="238">
        <v>371245</v>
      </c>
      <c r="F34" s="238">
        <v>605261</v>
      </c>
      <c r="G34" s="320">
        <f t="shared" si="0"/>
        <v>38.295167459145524</v>
      </c>
      <c r="H34" s="319">
        <v>61112</v>
      </c>
      <c r="I34" s="204">
        <v>69880.87</v>
      </c>
      <c r="J34" s="238">
        <v>40054</v>
      </c>
      <c r="K34" s="238">
        <v>48754</v>
      </c>
      <c r="L34" s="320">
        <f t="shared" si="1"/>
        <v>69.76730541563091</v>
      </c>
      <c r="M34" s="319">
        <f t="shared" si="2"/>
        <v>692807</v>
      </c>
      <c r="N34" s="204">
        <f t="shared" si="3"/>
        <v>1650396.2200000002</v>
      </c>
      <c r="O34" s="319">
        <f t="shared" si="4"/>
        <v>411299</v>
      </c>
      <c r="P34" s="319">
        <f t="shared" si="5"/>
        <v>654015</v>
      </c>
      <c r="Q34" s="320">
        <f t="shared" si="6"/>
        <v>39.62775678194415</v>
      </c>
    </row>
    <row r="35" spans="1:17" s="355" customFormat="1" ht="15" customHeight="1">
      <c r="A35" s="301"/>
      <c r="B35" s="301" t="s">
        <v>31</v>
      </c>
      <c r="C35" s="322">
        <f>SUM(C29:C34)</f>
        <v>632972</v>
      </c>
      <c r="D35" s="32">
        <f aca="true" t="shared" si="8" ref="D35:P35">SUM(D29:D34)</f>
        <v>1584120.99</v>
      </c>
      <c r="E35" s="322">
        <f t="shared" si="8"/>
        <v>371262</v>
      </c>
      <c r="F35" s="322">
        <f t="shared" si="8"/>
        <v>605272</v>
      </c>
      <c r="G35" s="323">
        <f t="shared" si="0"/>
        <v>38.2086976828708</v>
      </c>
      <c r="H35" s="322">
        <f t="shared" si="8"/>
        <v>61389</v>
      </c>
      <c r="I35" s="32">
        <f t="shared" si="8"/>
        <v>70157.17</v>
      </c>
      <c r="J35" s="322">
        <f t="shared" si="8"/>
        <v>40054</v>
      </c>
      <c r="K35" s="322">
        <f t="shared" si="8"/>
        <v>48754</v>
      </c>
      <c r="L35" s="323">
        <f t="shared" si="1"/>
        <v>69.49254081942017</v>
      </c>
      <c r="M35" s="322">
        <f t="shared" si="8"/>
        <v>694361</v>
      </c>
      <c r="N35" s="32">
        <f t="shared" si="8"/>
        <v>1654278.1600000001</v>
      </c>
      <c r="O35" s="322">
        <f t="shared" si="8"/>
        <v>411316</v>
      </c>
      <c r="P35" s="322">
        <f t="shared" si="8"/>
        <v>654026</v>
      </c>
      <c r="Q35" s="323">
        <f t="shared" si="6"/>
        <v>39.535430970085464</v>
      </c>
    </row>
    <row r="36" spans="1:17" ht="15" customHeight="1">
      <c r="A36" s="235">
        <v>28</v>
      </c>
      <c r="B36" s="236" t="s">
        <v>38</v>
      </c>
      <c r="C36" s="319">
        <v>23782</v>
      </c>
      <c r="D36" s="204">
        <v>54744.39</v>
      </c>
      <c r="E36" s="238">
        <v>2125</v>
      </c>
      <c r="F36" s="238">
        <v>10255</v>
      </c>
      <c r="G36" s="320">
        <f t="shared" si="0"/>
        <v>18.732513048368975</v>
      </c>
      <c r="H36" s="319">
        <v>3579</v>
      </c>
      <c r="I36" s="204">
        <v>3474.58</v>
      </c>
      <c r="J36" s="238">
        <v>65809</v>
      </c>
      <c r="K36" s="238">
        <v>42505</v>
      </c>
      <c r="L36" s="320">
        <f t="shared" si="1"/>
        <v>1223.3133213222893</v>
      </c>
      <c r="M36" s="319">
        <f t="shared" si="2"/>
        <v>27361</v>
      </c>
      <c r="N36" s="204">
        <f t="shared" si="3"/>
        <v>58218.97</v>
      </c>
      <c r="O36" s="319">
        <f t="shared" si="4"/>
        <v>67934</v>
      </c>
      <c r="P36" s="319">
        <f t="shared" si="5"/>
        <v>52760</v>
      </c>
      <c r="Q36" s="320">
        <f t="shared" si="6"/>
        <v>90.62338272216083</v>
      </c>
    </row>
    <row r="37" spans="1:17" ht="15" customHeight="1">
      <c r="A37" s="235">
        <v>29</v>
      </c>
      <c r="B37" s="236" t="s">
        <v>39</v>
      </c>
      <c r="C37" s="319">
        <v>0</v>
      </c>
      <c r="D37" s="204">
        <v>0</v>
      </c>
      <c r="E37" s="238">
        <v>0</v>
      </c>
      <c r="F37" s="238">
        <v>0</v>
      </c>
      <c r="G37" s="320" t="e">
        <f t="shared" si="0"/>
        <v>#DIV/0!</v>
      </c>
      <c r="H37" s="319">
        <v>0</v>
      </c>
      <c r="I37" s="204">
        <v>0</v>
      </c>
      <c r="J37" s="238">
        <v>0</v>
      </c>
      <c r="K37" s="238">
        <v>0</v>
      </c>
      <c r="L37" s="320" t="e">
        <f t="shared" si="1"/>
        <v>#DIV/0!</v>
      </c>
      <c r="M37" s="319">
        <f t="shared" si="2"/>
        <v>0</v>
      </c>
      <c r="N37" s="204">
        <f t="shared" si="3"/>
        <v>0</v>
      </c>
      <c r="O37" s="319">
        <f t="shared" si="4"/>
        <v>0</v>
      </c>
      <c r="P37" s="319">
        <f t="shared" si="5"/>
        <v>0</v>
      </c>
      <c r="Q37" s="320" t="e">
        <f t="shared" si="6"/>
        <v>#DIV/0!</v>
      </c>
    </row>
    <row r="38" spans="1:17" ht="15" customHeight="1">
      <c r="A38" s="235">
        <v>30</v>
      </c>
      <c r="B38" s="236" t="s">
        <v>40</v>
      </c>
      <c r="C38" s="319">
        <v>34</v>
      </c>
      <c r="D38" s="204">
        <v>112.64</v>
      </c>
      <c r="E38" s="238">
        <v>0</v>
      </c>
      <c r="F38" s="238">
        <v>0</v>
      </c>
      <c r="G38" s="320">
        <f t="shared" si="0"/>
        <v>0</v>
      </c>
      <c r="H38" s="319">
        <v>0</v>
      </c>
      <c r="I38" s="204">
        <v>0</v>
      </c>
      <c r="J38" s="238">
        <v>0</v>
      </c>
      <c r="K38" s="238">
        <v>0</v>
      </c>
      <c r="L38" s="320" t="e">
        <f t="shared" si="1"/>
        <v>#DIV/0!</v>
      </c>
      <c r="M38" s="319">
        <f t="shared" si="2"/>
        <v>34</v>
      </c>
      <c r="N38" s="204">
        <f t="shared" si="3"/>
        <v>112.64</v>
      </c>
      <c r="O38" s="319">
        <f t="shared" si="4"/>
        <v>0</v>
      </c>
      <c r="P38" s="319">
        <f t="shared" si="5"/>
        <v>0</v>
      </c>
      <c r="Q38" s="320">
        <f t="shared" si="6"/>
        <v>0</v>
      </c>
    </row>
    <row r="39" spans="1:17" ht="15" customHeight="1">
      <c r="A39" s="235">
        <v>31</v>
      </c>
      <c r="B39" s="236" t="s">
        <v>41</v>
      </c>
      <c r="C39" s="319">
        <v>32833</v>
      </c>
      <c r="D39" s="204">
        <v>94178.66</v>
      </c>
      <c r="E39" s="238">
        <v>29923</v>
      </c>
      <c r="F39" s="238">
        <v>85498</v>
      </c>
      <c r="G39" s="320">
        <f t="shared" si="0"/>
        <v>90.7827739320139</v>
      </c>
      <c r="H39" s="319">
        <v>2489</v>
      </c>
      <c r="I39" s="204">
        <v>4497.58</v>
      </c>
      <c r="J39" s="238">
        <v>7067</v>
      </c>
      <c r="K39" s="238">
        <v>21894</v>
      </c>
      <c r="L39" s="320">
        <f t="shared" si="1"/>
        <v>486.79512093170104</v>
      </c>
      <c r="M39" s="319">
        <f t="shared" si="2"/>
        <v>35322</v>
      </c>
      <c r="N39" s="204">
        <f t="shared" si="3"/>
        <v>98676.24</v>
      </c>
      <c r="O39" s="319">
        <f t="shared" si="4"/>
        <v>36990</v>
      </c>
      <c r="P39" s="319">
        <f t="shared" si="5"/>
        <v>107392</v>
      </c>
      <c r="Q39" s="320">
        <f t="shared" si="6"/>
        <v>108.8326835315168</v>
      </c>
    </row>
    <row r="40" spans="1:17" ht="15" customHeight="1">
      <c r="A40" s="235">
        <v>32</v>
      </c>
      <c r="B40" s="236" t="s">
        <v>42</v>
      </c>
      <c r="C40" s="319">
        <v>32405</v>
      </c>
      <c r="D40" s="204">
        <v>88071.41</v>
      </c>
      <c r="E40" s="238">
        <v>38443</v>
      </c>
      <c r="F40" s="238">
        <v>37527</v>
      </c>
      <c r="G40" s="320">
        <f t="shared" si="0"/>
        <v>42.60974134511983</v>
      </c>
      <c r="H40" s="319">
        <v>4543</v>
      </c>
      <c r="I40" s="204">
        <v>6194.88</v>
      </c>
      <c r="J40" s="238">
        <v>118</v>
      </c>
      <c r="K40" s="238">
        <v>7827</v>
      </c>
      <c r="L40" s="320">
        <f t="shared" si="1"/>
        <v>126.34627305129396</v>
      </c>
      <c r="M40" s="319">
        <f t="shared" si="2"/>
        <v>36948</v>
      </c>
      <c r="N40" s="204">
        <f t="shared" si="3"/>
        <v>94266.29000000001</v>
      </c>
      <c r="O40" s="319">
        <f t="shared" si="4"/>
        <v>38561</v>
      </c>
      <c r="P40" s="319">
        <f t="shared" si="5"/>
        <v>45354</v>
      </c>
      <c r="Q40" s="320">
        <f t="shared" si="6"/>
        <v>48.11263920538296</v>
      </c>
    </row>
    <row r="41" spans="1:17" ht="15" customHeight="1">
      <c r="A41" s="235">
        <v>33</v>
      </c>
      <c r="B41" s="236" t="s">
        <v>43</v>
      </c>
      <c r="C41" s="319">
        <v>2465</v>
      </c>
      <c r="D41" s="204">
        <v>4637.23</v>
      </c>
      <c r="E41" s="238">
        <v>73</v>
      </c>
      <c r="F41" s="238">
        <v>1232</v>
      </c>
      <c r="G41" s="320">
        <f t="shared" si="0"/>
        <v>26.567584527832352</v>
      </c>
      <c r="H41" s="319">
        <v>546</v>
      </c>
      <c r="I41" s="204">
        <v>646.24</v>
      </c>
      <c r="J41" s="238">
        <v>0</v>
      </c>
      <c r="K41" s="238">
        <v>0</v>
      </c>
      <c r="L41" s="320">
        <f t="shared" si="1"/>
        <v>0</v>
      </c>
      <c r="M41" s="319">
        <f t="shared" si="2"/>
        <v>3011</v>
      </c>
      <c r="N41" s="204">
        <f t="shared" si="3"/>
        <v>5283.469999999999</v>
      </c>
      <c r="O41" s="319">
        <f t="shared" si="4"/>
        <v>73</v>
      </c>
      <c r="P41" s="319">
        <f t="shared" si="5"/>
        <v>1232</v>
      </c>
      <c r="Q41" s="320">
        <f t="shared" si="6"/>
        <v>23.318008808604954</v>
      </c>
    </row>
    <row r="42" spans="1:17" ht="15" customHeight="1">
      <c r="A42" s="235">
        <v>34</v>
      </c>
      <c r="B42" s="236" t="s">
        <v>44</v>
      </c>
      <c r="C42" s="319">
        <v>0</v>
      </c>
      <c r="D42" s="204">
        <v>0</v>
      </c>
      <c r="E42" s="238">
        <v>0</v>
      </c>
      <c r="F42" s="238">
        <v>0</v>
      </c>
      <c r="G42" s="320" t="e">
        <f t="shared" si="0"/>
        <v>#DIV/0!</v>
      </c>
      <c r="H42" s="319">
        <v>0</v>
      </c>
      <c r="I42" s="204">
        <v>0</v>
      </c>
      <c r="J42" s="238">
        <v>0</v>
      </c>
      <c r="K42" s="238">
        <v>0</v>
      </c>
      <c r="L42" s="320" t="e">
        <f t="shared" si="1"/>
        <v>#DIV/0!</v>
      </c>
      <c r="M42" s="319">
        <f t="shared" si="2"/>
        <v>0</v>
      </c>
      <c r="N42" s="204">
        <f t="shared" si="3"/>
        <v>0</v>
      </c>
      <c r="O42" s="319">
        <f t="shared" si="4"/>
        <v>0</v>
      </c>
      <c r="P42" s="319">
        <f t="shared" si="5"/>
        <v>0</v>
      </c>
      <c r="Q42" s="320" t="e">
        <f t="shared" si="6"/>
        <v>#DIV/0!</v>
      </c>
    </row>
    <row r="43" spans="1:17" ht="15" customHeight="1">
      <c r="A43" s="235">
        <v>35</v>
      </c>
      <c r="B43" s="236" t="s">
        <v>45</v>
      </c>
      <c r="C43" s="319">
        <v>320</v>
      </c>
      <c r="D43" s="204">
        <v>851.01</v>
      </c>
      <c r="E43" s="238">
        <v>425</v>
      </c>
      <c r="F43" s="238">
        <v>2559</v>
      </c>
      <c r="G43" s="320">
        <f t="shared" si="0"/>
        <v>300.70151937110023</v>
      </c>
      <c r="H43" s="319">
        <v>139</v>
      </c>
      <c r="I43" s="204">
        <v>138.2</v>
      </c>
      <c r="J43" s="238">
        <v>288</v>
      </c>
      <c r="K43" s="238">
        <v>1349</v>
      </c>
      <c r="L43" s="320">
        <f t="shared" si="1"/>
        <v>976.1215629522432</v>
      </c>
      <c r="M43" s="319">
        <f t="shared" si="2"/>
        <v>459</v>
      </c>
      <c r="N43" s="204">
        <f t="shared" si="3"/>
        <v>989.21</v>
      </c>
      <c r="O43" s="319">
        <f t="shared" si="4"/>
        <v>713</v>
      </c>
      <c r="P43" s="319">
        <f t="shared" si="5"/>
        <v>3908</v>
      </c>
      <c r="Q43" s="320">
        <f t="shared" si="6"/>
        <v>395.0627268224138</v>
      </c>
    </row>
    <row r="44" spans="1:17" ht="15" customHeight="1">
      <c r="A44" s="235">
        <v>36</v>
      </c>
      <c r="B44" s="236" t="s">
        <v>46</v>
      </c>
      <c r="C44" s="319">
        <v>5840</v>
      </c>
      <c r="D44" s="204">
        <v>18019.87</v>
      </c>
      <c r="E44" s="238">
        <v>1</v>
      </c>
      <c r="F44" s="238">
        <v>21</v>
      </c>
      <c r="G44" s="320">
        <f t="shared" si="0"/>
        <v>0.1165380216394458</v>
      </c>
      <c r="H44" s="319">
        <v>39</v>
      </c>
      <c r="I44" s="204">
        <v>112.87</v>
      </c>
      <c r="J44" s="238">
        <v>5057</v>
      </c>
      <c r="K44" s="238">
        <v>4536</v>
      </c>
      <c r="L44" s="320">
        <f t="shared" si="1"/>
        <v>4018.7826703286964</v>
      </c>
      <c r="M44" s="319">
        <f t="shared" si="2"/>
        <v>5879</v>
      </c>
      <c r="N44" s="204">
        <f t="shared" si="3"/>
        <v>18132.739999999998</v>
      </c>
      <c r="O44" s="319">
        <f t="shared" si="4"/>
        <v>5058</v>
      </c>
      <c r="P44" s="319">
        <f t="shared" si="5"/>
        <v>4557</v>
      </c>
      <c r="Q44" s="320">
        <f t="shared" si="6"/>
        <v>25.131337018012726</v>
      </c>
    </row>
    <row r="45" spans="1:17" ht="15" customHeight="1">
      <c r="A45" s="235">
        <v>37</v>
      </c>
      <c r="B45" s="236" t="s">
        <v>47</v>
      </c>
      <c r="C45" s="319">
        <v>0</v>
      </c>
      <c r="D45" s="204">
        <v>0</v>
      </c>
      <c r="E45" s="238">
        <v>0</v>
      </c>
      <c r="F45" s="238">
        <v>0</v>
      </c>
      <c r="G45" s="320" t="e">
        <f t="shared" si="0"/>
        <v>#DIV/0!</v>
      </c>
      <c r="H45" s="319">
        <v>0</v>
      </c>
      <c r="I45" s="204">
        <v>0</v>
      </c>
      <c r="J45" s="238">
        <v>0</v>
      </c>
      <c r="K45" s="238">
        <v>0</v>
      </c>
      <c r="L45" s="320" t="e">
        <f t="shared" si="1"/>
        <v>#DIV/0!</v>
      </c>
      <c r="M45" s="319">
        <f t="shared" si="2"/>
        <v>0</v>
      </c>
      <c r="N45" s="204">
        <f t="shared" si="3"/>
        <v>0</v>
      </c>
      <c r="O45" s="319">
        <f t="shared" si="4"/>
        <v>0</v>
      </c>
      <c r="P45" s="319">
        <f t="shared" si="5"/>
        <v>0</v>
      </c>
      <c r="Q45" s="320" t="e">
        <f t="shared" si="6"/>
        <v>#DIV/0!</v>
      </c>
    </row>
    <row r="46" spans="1:23" ht="15" customHeight="1">
      <c r="A46" s="235">
        <v>38</v>
      </c>
      <c r="B46" s="236" t="s">
        <v>48</v>
      </c>
      <c r="C46" s="319">
        <v>804</v>
      </c>
      <c r="D46" s="204">
        <v>2445.62</v>
      </c>
      <c r="E46" s="238">
        <v>17</v>
      </c>
      <c r="F46" s="238">
        <v>61</v>
      </c>
      <c r="G46" s="320">
        <f t="shared" si="0"/>
        <v>2.494255035532912</v>
      </c>
      <c r="H46" s="319">
        <v>0</v>
      </c>
      <c r="I46" s="204">
        <v>0</v>
      </c>
      <c r="J46" s="238">
        <v>0</v>
      </c>
      <c r="K46" s="238">
        <v>0</v>
      </c>
      <c r="L46" s="320" t="e">
        <f t="shared" si="1"/>
        <v>#DIV/0!</v>
      </c>
      <c r="M46" s="319">
        <f t="shared" si="2"/>
        <v>804</v>
      </c>
      <c r="N46" s="204">
        <f t="shared" si="3"/>
        <v>2445.62</v>
      </c>
      <c r="O46" s="319">
        <f t="shared" si="4"/>
        <v>17</v>
      </c>
      <c r="P46" s="319">
        <f t="shared" si="5"/>
        <v>61</v>
      </c>
      <c r="Q46" s="320">
        <f t="shared" si="6"/>
        <v>2.494255035532912</v>
      </c>
      <c r="W46" s="288">
        <f>S46+U46</f>
        <v>0</v>
      </c>
    </row>
    <row r="47" spans="1:17" ht="15" customHeight="1">
      <c r="A47" s="235">
        <v>39</v>
      </c>
      <c r="B47" s="236" t="s">
        <v>49</v>
      </c>
      <c r="C47" s="319">
        <v>88</v>
      </c>
      <c r="D47" s="204">
        <v>285.66</v>
      </c>
      <c r="E47" s="238">
        <v>0</v>
      </c>
      <c r="F47" s="238">
        <v>0</v>
      </c>
      <c r="G47" s="320">
        <f t="shared" si="0"/>
        <v>0</v>
      </c>
      <c r="H47" s="319">
        <v>0</v>
      </c>
      <c r="I47" s="204">
        <v>0</v>
      </c>
      <c r="J47" s="238">
        <v>0</v>
      </c>
      <c r="K47" s="238">
        <v>0</v>
      </c>
      <c r="L47" s="320" t="e">
        <f t="shared" si="1"/>
        <v>#DIV/0!</v>
      </c>
      <c r="M47" s="319">
        <f t="shared" si="2"/>
        <v>88</v>
      </c>
      <c r="N47" s="204">
        <f t="shared" si="3"/>
        <v>285.66</v>
      </c>
      <c r="O47" s="319">
        <f t="shared" si="4"/>
        <v>0</v>
      </c>
      <c r="P47" s="319">
        <f t="shared" si="5"/>
        <v>0</v>
      </c>
      <c r="Q47" s="320">
        <f t="shared" si="6"/>
        <v>0</v>
      </c>
    </row>
    <row r="48" spans="1:17" ht="15" customHeight="1">
      <c r="A48" s="235">
        <v>40</v>
      </c>
      <c r="B48" s="236" t="s">
        <v>50</v>
      </c>
      <c r="C48" s="319">
        <v>0</v>
      </c>
      <c r="D48" s="204">
        <v>0</v>
      </c>
      <c r="E48" s="238">
        <v>2</v>
      </c>
      <c r="F48" s="238">
        <v>27</v>
      </c>
      <c r="G48" s="320" t="e">
        <f t="shared" si="0"/>
        <v>#DIV/0!</v>
      </c>
      <c r="H48" s="319">
        <v>0</v>
      </c>
      <c r="I48" s="204">
        <v>0</v>
      </c>
      <c r="J48" s="238">
        <v>3</v>
      </c>
      <c r="K48" s="238">
        <v>95</v>
      </c>
      <c r="L48" s="320" t="e">
        <f t="shared" si="1"/>
        <v>#DIV/0!</v>
      </c>
      <c r="M48" s="319">
        <f t="shared" si="2"/>
        <v>0</v>
      </c>
      <c r="N48" s="204">
        <f t="shared" si="3"/>
        <v>0</v>
      </c>
      <c r="O48" s="319">
        <f t="shared" si="4"/>
        <v>5</v>
      </c>
      <c r="P48" s="319">
        <f t="shared" si="5"/>
        <v>122</v>
      </c>
      <c r="Q48" s="320" t="e">
        <f t="shared" si="6"/>
        <v>#DIV/0!</v>
      </c>
    </row>
    <row r="49" spans="1:17" ht="15" customHeight="1">
      <c r="A49" s="235">
        <v>41</v>
      </c>
      <c r="B49" s="236" t="s">
        <v>51</v>
      </c>
      <c r="C49" s="319">
        <v>630</v>
      </c>
      <c r="D49" s="204">
        <v>1053.98</v>
      </c>
      <c r="E49" s="238">
        <v>767</v>
      </c>
      <c r="F49" s="238">
        <v>3689</v>
      </c>
      <c r="G49" s="320">
        <f t="shared" si="0"/>
        <v>350.00664149224843</v>
      </c>
      <c r="H49" s="319">
        <v>0</v>
      </c>
      <c r="I49" s="204">
        <v>0</v>
      </c>
      <c r="J49" s="238">
        <v>30</v>
      </c>
      <c r="K49" s="238">
        <v>1002</v>
      </c>
      <c r="L49" s="320" t="e">
        <f t="shared" si="1"/>
        <v>#DIV/0!</v>
      </c>
      <c r="M49" s="319">
        <f t="shared" si="2"/>
        <v>630</v>
      </c>
      <c r="N49" s="204">
        <f t="shared" si="3"/>
        <v>1053.98</v>
      </c>
      <c r="O49" s="319">
        <f t="shared" si="4"/>
        <v>797</v>
      </c>
      <c r="P49" s="319">
        <f t="shared" si="5"/>
        <v>4691</v>
      </c>
      <c r="Q49" s="320">
        <f t="shared" si="6"/>
        <v>445.07485910548587</v>
      </c>
    </row>
    <row r="50" spans="1:17" ht="15" customHeight="1">
      <c r="A50" s="235">
        <v>42</v>
      </c>
      <c r="B50" s="236" t="s">
        <v>52</v>
      </c>
      <c r="C50" s="319">
        <v>1426</v>
      </c>
      <c r="D50" s="204">
        <v>2816.81</v>
      </c>
      <c r="E50" s="238">
        <v>0</v>
      </c>
      <c r="F50" s="238">
        <v>0</v>
      </c>
      <c r="G50" s="320">
        <f t="shared" si="0"/>
        <v>0</v>
      </c>
      <c r="H50" s="319">
        <v>8</v>
      </c>
      <c r="I50" s="204">
        <v>40</v>
      </c>
      <c r="J50" s="238">
        <v>0</v>
      </c>
      <c r="K50" s="238">
        <v>0</v>
      </c>
      <c r="L50" s="320">
        <f t="shared" si="1"/>
        <v>0</v>
      </c>
      <c r="M50" s="319">
        <f t="shared" si="2"/>
        <v>1434</v>
      </c>
      <c r="N50" s="204">
        <f t="shared" si="3"/>
        <v>2856.81</v>
      </c>
      <c r="O50" s="319">
        <f t="shared" si="4"/>
        <v>0</v>
      </c>
      <c r="P50" s="319">
        <f t="shared" si="5"/>
        <v>0</v>
      </c>
      <c r="Q50" s="320">
        <f t="shared" si="6"/>
        <v>0</v>
      </c>
    </row>
    <row r="51" spans="1:17" ht="15" customHeight="1">
      <c r="A51" s="235">
        <v>43</v>
      </c>
      <c r="B51" s="236" t="s">
        <v>53</v>
      </c>
      <c r="C51" s="319">
        <v>34</v>
      </c>
      <c r="D51" s="204">
        <v>112.64</v>
      </c>
      <c r="E51" s="238">
        <v>1</v>
      </c>
      <c r="F51" s="238">
        <v>3</v>
      </c>
      <c r="G51" s="320">
        <f t="shared" si="0"/>
        <v>2.663352272727273</v>
      </c>
      <c r="H51" s="319">
        <v>0</v>
      </c>
      <c r="I51" s="204">
        <v>0</v>
      </c>
      <c r="J51" s="238">
        <v>0</v>
      </c>
      <c r="K51" s="238">
        <v>0</v>
      </c>
      <c r="L51" s="320" t="e">
        <f t="shared" si="1"/>
        <v>#DIV/0!</v>
      </c>
      <c r="M51" s="319">
        <f t="shared" si="2"/>
        <v>34</v>
      </c>
      <c r="N51" s="204">
        <f t="shared" si="3"/>
        <v>112.64</v>
      </c>
      <c r="O51" s="319">
        <f t="shared" si="4"/>
        <v>1</v>
      </c>
      <c r="P51" s="319">
        <f t="shared" si="5"/>
        <v>3</v>
      </c>
      <c r="Q51" s="320">
        <f t="shared" si="6"/>
        <v>2.663352272727273</v>
      </c>
    </row>
    <row r="52" spans="1:17" ht="15" customHeight="1">
      <c r="A52" s="235">
        <v>44</v>
      </c>
      <c r="B52" s="236" t="s">
        <v>54</v>
      </c>
      <c r="C52" s="319">
        <v>0</v>
      </c>
      <c r="D52" s="204">
        <v>0</v>
      </c>
      <c r="E52" s="238">
        <v>0</v>
      </c>
      <c r="F52" s="238">
        <v>0</v>
      </c>
      <c r="G52" s="320" t="e">
        <f t="shared" si="0"/>
        <v>#DIV/0!</v>
      </c>
      <c r="H52" s="319">
        <v>0</v>
      </c>
      <c r="I52" s="204">
        <v>0</v>
      </c>
      <c r="J52" s="238">
        <v>0</v>
      </c>
      <c r="K52" s="238">
        <v>0</v>
      </c>
      <c r="L52" s="320" t="e">
        <f t="shared" si="1"/>
        <v>#DIV/0!</v>
      </c>
      <c r="M52" s="319">
        <f t="shared" si="2"/>
        <v>0</v>
      </c>
      <c r="N52" s="204">
        <f t="shared" si="3"/>
        <v>0</v>
      </c>
      <c r="O52" s="319">
        <f t="shared" si="4"/>
        <v>0</v>
      </c>
      <c r="P52" s="319">
        <f t="shared" si="5"/>
        <v>0</v>
      </c>
      <c r="Q52" s="320" t="e">
        <f t="shared" si="6"/>
        <v>#DIV/0!</v>
      </c>
    </row>
    <row r="53" spans="1:17" ht="15" customHeight="1">
      <c r="A53" s="235">
        <v>45</v>
      </c>
      <c r="B53" s="236" t="s">
        <v>55</v>
      </c>
      <c r="C53" s="319">
        <v>0</v>
      </c>
      <c r="D53" s="204">
        <v>0</v>
      </c>
      <c r="E53" s="238">
        <v>0</v>
      </c>
      <c r="F53" s="238">
        <v>0</v>
      </c>
      <c r="G53" s="320" t="e">
        <f t="shared" si="0"/>
        <v>#DIV/0!</v>
      </c>
      <c r="H53" s="319">
        <v>0</v>
      </c>
      <c r="I53" s="204">
        <v>0</v>
      </c>
      <c r="J53" s="238">
        <v>0</v>
      </c>
      <c r="K53" s="238">
        <v>0</v>
      </c>
      <c r="L53" s="320" t="e">
        <f t="shared" si="1"/>
        <v>#DIV/0!</v>
      </c>
      <c r="M53" s="319">
        <f t="shared" si="2"/>
        <v>0</v>
      </c>
      <c r="N53" s="204">
        <f t="shared" si="3"/>
        <v>0</v>
      </c>
      <c r="O53" s="319">
        <f t="shared" si="4"/>
        <v>0</v>
      </c>
      <c r="P53" s="319">
        <f t="shared" si="5"/>
        <v>0</v>
      </c>
      <c r="Q53" s="320" t="e">
        <f t="shared" si="6"/>
        <v>#DIV/0!</v>
      </c>
    </row>
    <row r="54" spans="1:17" ht="15" customHeight="1">
      <c r="A54" s="235">
        <v>46</v>
      </c>
      <c r="B54" s="236" t="s">
        <v>315</v>
      </c>
      <c r="C54" s="319">
        <v>0</v>
      </c>
      <c r="D54" s="204">
        <v>0</v>
      </c>
      <c r="E54" s="238">
        <v>0</v>
      </c>
      <c r="F54" s="238">
        <v>0</v>
      </c>
      <c r="G54" s="320" t="e">
        <f t="shared" si="0"/>
        <v>#DIV/0!</v>
      </c>
      <c r="H54" s="319">
        <v>0</v>
      </c>
      <c r="I54" s="204">
        <v>0</v>
      </c>
      <c r="J54" s="238">
        <v>0</v>
      </c>
      <c r="K54" s="238">
        <v>0</v>
      </c>
      <c r="L54" s="320" t="e">
        <f t="shared" si="1"/>
        <v>#DIV/0!</v>
      </c>
      <c r="M54" s="319">
        <f t="shared" si="2"/>
        <v>0</v>
      </c>
      <c r="N54" s="204">
        <f t="shared" si="3"/>
        <v>0</v>
      </c>
      <c r="O54" s="319">
        <f t="shared" si="4"/>
        <v>0</v>
      </c>
      <c r="P54" s="319">
        <f t="shared" si="5"/>
        <v>0</v>
      </c>
      <c r="Q54" s="320" t="e">
        <f t="shared" si="6"/>
        <v>#DIV/0!</v>
      </c>
    </row>
    <row r="55" spans="1:17" s="355" customFormat="1" ht="15" customHeight="1">
      <c r="A55" s="301"/>
      <c r="B55" s="301" t="s">
        <v>31</v>
      </c>
      <c r="C55" s="322">
        <f>SUM(C36:C54)</f>
        <v>100661</v>
      </c>
      <c r="D55" s="32">
        <f aca="true" t="shared" si="9" ref="D55:P55">SUM(D36:D54)</f>
        <v>267329.92</v>
      </c>
      <c r="E55" s="322">
        <f t="shared" si="9"/>
        <v>71777</v>
      </c>
      <c r="F55" s="322">
        <f t="shared" si="9"/>
        <v>140872</v>
      </c>
      <c r="G55" s="323">
        <f t="shared" si="0"/>
        <v>52.695934671285585</v>
      </c>
      <c r="H55" s="322">
        <f t="shared" si="9"/>
        <v>11343</v>
      </c>
      <c r="I55" s="32">
        <f t="shared" si="9"/>
        <v>15104.350000000002</v>
      </c>
      <c r="J55" s="322">
        <f t="shared" si="9"/>
        <v>78372</v>
      </c>
      <c r="K55" s="322">
        <f t="shared" si="9"/>
        <v>79208</v>
      </c>
      <c r="L55" s="323">
        <f t="shared" si="1"/>
        <v>524.4052210124897</v>
      </c>
      <c r="M55" s="322">
        <f t="shared" si="9"/>
        <v>112004</v>
      </c>
      <c r="N55" s="32">
        <f t="shared" si="9"/>
        <v>282434.26999999996</v>
      </c>
      <c r="O55" s="322">
        <f t="shared" si="9"/>
        <v>150149</v>
      </c>
      <c r="P55" s="322">
        <f t="shared" si="9"/>
        <v>220080</v>
      </c>
      <c r="Q55" s="323">
        <f t="shared" si="6"/>
        <v>77.92255521966227</v>
      </c>
    </row>
    <row r="56" spans="1:17" ht="15" customHeight="1">
      <c r="A56" s="235">
        <v>47</v>
      </c>
      <c r="B56" s="236" t="s">
        <v>56</v>
      </c>
      <c r="C56" s="319">
        <v>135398</v>
      </c>
      <c r="D56" s="204">
        <v>230836.69</v>
      </c>
      <c r="E56" s="238">
        <v>88017</v>
      </c>
      <c r="F56" s="238">
        <v>57199</v>
      </c>
      <c r="G56" s="320">
        <f t="shared" si="0"/>
        <v>24.77898985642187</v>
      </c>
      <c r="H56" s="319">
        <v>2430</v>
      </c>
      <c r="I56" s="204">
        <v>2096.64</v>
      </c>
      <c r="J56" s="238">
        <v>53</v>
      </c>
      <c r="K56" s="238">
        <v>57</v>
      </c>
      <c r="L56" s="320">
        <f t="shared" si="1"/>
        <v>2.7186355311355315</v>
      </c>
      <c r="M56" s="319">
        <f t="shared" si="2"/>
        <v>137828</v>
      </c>
      <c r="N56" s="204">
        <f t="shared" si="3"/>
        <v>232933.33000000002</v>
      </c>
      <c r="O56" s="319">
        <f t="shared" si="4"/>
        <v>88070</v>
      </c>
      <c r="P56" s="319">
        <f t="shared" si="5"/>
        <v>57256</v>
      </c>
      <c r="Q56" s="320">
        <f t="shared" si="6"/>
        <v>24.580423935037548</v>
      </c>
    </row>
    <row r="57" spans="1:17" ht="15" customHeight="1">
      <c r="A57" s="235">
        <v>48</v>
      </c>
      <c r="B57" s="236" t="s">
        <v>57</v>
      </c>
      <c r="C57" s="319">
        <v>116462</v>
      </c>
      <c r="D57" s="204">
        <v>281404.4</v>
      </c>
      <c r="E57" s="238">
        <v>54147</v>
      </c>
      <c r="F57" s="238">
        <v>71807</v>
      </c>
      <c r="G57" s="320">
        <f t="shared" si="0"/>
        <v>25.517369309079744</v>
      </c>
      <c r="H57" s="319">
        <v>15345</v>
      </c>
      <c r="I57" s="204">
        <v>17417.71</v>
      </c>
      <c r="J57" s="238">
        <v>1438</v>
      </c>
      <c r="K57" s="238">
        <v>3169</v>
      </c>
      <c r="L57" s="320">
        <f t="shared" si="1"/>
        <v>18.194125404545144</v>
      </c>
      <c r="M57" s="319">
        <f t="shared" si="2"/>
        <v>131807</v>
      </c>
      <c r="N57" s="204">
        <f t="shared" si="3"/>
        <v>298822.11000000004</v>
      </c>
      <c r="O57" s="319">
        <f t="shared" si="4"/>
        <v>55585</v>
      </c>
      <c r="P57" s="319">
        <f t="shared" si="5"/>
        <v>74976</v>
      </c>
      <c r="Q57" s="320">
        <f t="shared" si="6"/>
        <v>25.09051288072358</v>
      </c>
    </row>
    <row r="58" spans="1:17" ht="15" customHeight="1">
      <c r="A58" s="235">
        <v>49</v>
      </c>
      <c r="B58" s="236" t="s">
        <v>58</v>
      </c>
      <c r="C58" s="319">
        <v>121758</v>
      </c>
      <c r="D58" s="204">
        <v>317669.63</v>
      </c>
      <c r="E58" s="366">
        <f>29760*2</f>
        <v>59520</v>
      </c>
      <c r="F58" s="366">
        <v>140280</v>
      </c>
      <c r="G58" s="367">
        <f t="shared" si="0"/>
        <v>44.15908439217183</v>
      </c>
      <c r="H58" s="364">
        <v>1143</v>
      </c>
      <c r="I58" s="365">
        <v>3620.1</v>
      </c>
      <c r="J58" s="366">
        <v>547</v>
      </c>
      <c r="K58" s="366">
        <v>1642</v>
      </c>
      <c r="L58" s="320">
        <f t="shared" si="1"/>
        <v>45.35786304245739</v>
      </c>
      <c r="M58" s="319">
        <f t="shared" si="2"/>
        <v>122901</v>
      </c>
      <c r="N58" s="204">
        <f t="shared" si="3"/>
        <v>321289.73</v>
      </c>
      <c r="O58" s="319">
        <f t="shared" si="4"/>
        <v>60067</v>
      </c>
      <c r="P58" s="319">
        <f t="shared" si="5"/>
        <v>141922</v>
      </c>
      <c r="Q58" s="320">
        <f t="shared" si="6"/>
        <v>44.172591511094986</v>
      </c>
    </row>
    <row r="59" spans="1:17" s="355" customFormat="1" ht="15" customHeight="1">
      <c r="A59" s="301"/>
      <c r="B59" s="301" t="s">
        <v>31</v>
      </c>
      <c r="C59" s="322">
        <f>SUM(C56:C58)</f>
        <v>373618</v>
      </c>
      <c r="D59" s="32">
        <f aca="true" t="shared" si="10" ref="D59:P59">SUM(D56:D58)</f>
        <v>829910.72</v>
      </c>
      <c r="E59" s="322">
        <f t="shared" si="10"/>
        <v>201684</v>
      </c>
      <c r="F59" s="322">
        <f t="shared" si="10"/>
        <v>269286</v>
      </c>
      <c r="G59" s="323">
        <f t="shared" si="0"/>
        <v>32.447586651248464</v>
      </c>
      <c r="H59" s="322">
        <f t="shared" si="10"/>
        <v>18918</v>
      </c>
      <c r="I59" s="32">
        <f t="shared" si="10"/>
        <v>23134.449999999997</v>
      </c>
      <c r="J59" s="322">
        <f t="shared" si="10"/>
        <v>2038</v>
      </c>
      <c r="K59" s="322">
        <f t="shared" si="10"/>
        <v>4868</v>
      </c>
      <c r="L59" s="323">
        <f t="shared" si="1"/>
        <v>21.042211939337225</v>
      </c>
      <c r="M59" s="322">
        <f t="shared" si="10"/>
        <v>392536</v>
      </c>
      <c r="N59" s="32">
        <f t="shared" si="10"/>
        <v>853045.17</v>
      </c>
      <c r="O59" s="322">
        <f t="shared" si="10"/>
        <v>203722</v>
      </c>
      <c r="P59" s="322">
        <f t="shared" si="10"/>
        <v>274154</v>
      </c>
      <c r="Q59" s="323">
        <f t="shared" si="6"/>
        <v>32.13827469417593</v>
      </c>
    </row>
    <row r="60" spans="1:17" ht="15" customHeight="1">
      <c r="A60" s="235">
        <v>50</v>
      </c>
      <c r="B60" s="236" t="s">
        <v>59</v>
      </c>
      <c r="C60" s="319">
        <v>780341</v>
      </c>
      <c r="D60" s="204">
        <v>1665105.71</v>
      </c>
      <c r="E60" s="238">
        <v>519600</v>
      </c>
      <c r="F60" s="238">
        <v>1198426</v>
      </c>
      <c r="G60" s="320">
        <f t="shared" si="0"/>
        <v>71.9729680105415</v>
      </c>
      <c r="H60" s="319">
        <v>8074</v>
      </c>
      <c r="I60" s="204">
        <v>9671.73</v>
      </c>
      <c r="J60" s="238">
        <v>0</v>
      </c>
      <c r="K60" s="238">
        <v>474</v>
      </c>
      <c r="L60" s="320">
        <f t="shared" si="1"/>
        <v>4.900881228073985</v>
      </c>
      <c r="M60" s="319">
        <f t="shared" si="2"/>
        <v>788415</v>
      </c>
      <c r="N60" s="204">
        <f t="shared" si="3"/>
        <v>1674777.44</v>
      </c>
      <c r="O60" s="319">
        <f t="shared" si="4"/>
        <v>519600</v>
      </c>
      <c r="P60" s="319">
        <f t="shared" si="5"/>
        <v>1198900</v>
      </c>
      <c r="Q60" s="320">
        <f t="shared" si="6"/>
        <v>71.58563110331842</v>
      </c>
    </row>
    <row r="61" spans="1:17" ht="15" customHeight="1">
      <c r="A61" s="235">
        <v>51</v>
      </c>
      <c r="B61" s="236" t="s">
        <v>60</v>
      </c>
      <c r="C61" s="319">
        <v>18225</v>
      </c>
      <c r="D61" s="204">
        <v>42020.34</v>
      </c>
      <c r="E61" s="238">
        <v>0</v>
      </c>
      <c r="F61" s="238">
        <v>0</v>
      </c>
      <c r="G61" s="320">
        <f t="shared" si="0"/>
        <v>0</v>
      </c>
      <c r="H61" s="319">
        <v>1158</v>
      </c>
      <c r="I61" s="204">
        <v>972.17</v>
      </c>
      <c r="J61" s="238">
        <v>0</v>
      </c>
      <c r="K61" s="238">
        <v>0</v>
      </c>
      <c r="L61" s="320">
        <f t="shared" si="1"/>
        <v>0</v>
      </c>
      <c r="M61" s="319">
        <f t="shared" si="2"/>
        <v>19383</v>
      </c>
      <c r="N61" s="204">
        <f t="shared" si="3"/>
        <v>42992.509999999995</v>
      </c>
      <c r="O61" s="319">
        <f t="shared" si="4"/>
        <v>0</v>
      </c>
      <c r="P61" s="319">
        <f t="shared" si="5"/>
        <v>0</v>
      </c>
      <c r="Q61" s="320">
        <f t="shared" si="6"/>
        <v>0</v>
      </c>
    </row>
    <row r="62" spans="1:17" s="355" customFormat="1" ht="15" customHeight="1">
      <c r="A62" s="301"/>
      <c r="B62" s="301" t="s">
        <v>31</v>
      </c>
      <c r="C62" s="322">
        <f>SUM(C60:C61)</f>
        <v>798566</v>
      </c>
      <c r="D62" s="32">
        <f aca="true" t="shared" si="11" ref="D62:P62">SUM(D60:D61)</f>
        <v>1707126.05</v>
      </c>
      <c r="E62" s="322">
        <f t="shared" si="11"/>
        <v>519600</v>
      </c>
      <c r="F62" s="322">
        <f t="shared" si="11"/>
        <v>1198426</v>
      </c>
      <c r="G62" s="323">
        <f t="shared" si="0"/>
        <v>70.20137733824635</v>
      </c>
      <c r="H62" s="322">
        <f t="shared" si="11"/>
        <v>9232</v>
      </c>
      <c r="I62" s="32">
        <f t="shared" si="11"/>
        <v>10643.9</v>
      </c>
      <c r="J62" s="322">
        <f t="shared" si="11"/>
        <v>0</v>
      </c>
      <c r="K62" s="322">
        <f t="shared" si="11"/>
        <v>474</v>
      </c>
      <c r="L62" s="323">
        <f t="shared" si="1"/>
        <v>4.453254915961255</v>
      </c>
      <c r="M62" s="322">
        <f t="shared" si="11"/>
        <v>807798</v>
      </c>
      <c r="N62" s="32">
        <f t="shared" si="11"/>
        <v>1717769.95</v>
      </c>
      <c r="O62" s="322">
        <f t="shared" si="11"/>
        <v>519600</v>
      </c>
      <c r="P62" s="322">
        <f t="shared" si="11"/>
        <v>1198900</v>
      </c>
      <c r="Q62" s="323">
        <f t="shared" si="6"/>
        <v>69.79397910645719</v>
      </c>
    </row>
    <row r="63" spans="1:17" s="355" customFormat="1" ht="15" customHeight="1">
      <c r="A63" s="388" t="s">
        <v>0</v>
      </c>
      <c r="B63" s="389"/>
      <c r="C63" s="322">
        <f>SUM(C62,C59,C55,C35,C28)</f>
        <v>2768783</v>
      </c>
      <c r="D63" s="32">
        <f aca="true" t="shared" si="12" ref="D63:P63">SUM(D62,D59,D55,D35,D28)</f>
        <v>6477766.4399999995</v>
      </c>
      <c r="E63" s="322">
        <f t="shared" si="12"/>
        <v>1729160</v>
      </c>
      <c r="F63" s="322">
        <f t="shared" si="12"/>
        <v>3251135</v>
      </c>
      <c r="G63" s="323">
        <f t="shared" si="0"/>
        <v>50.18913587134519</v>
      </c>
      <c r="H63" s="322">
        <f t="shared" si="12"/>
        <v>209111</v>
      </c>
      <c r="I63" s="32">
        <f t="shared" si="12"/>
        <v>240147.57999999996</v>
      </c>
      <c r="J63" s="322">
        <f t="shared" si="12"/>
        <v>192378</v>
      </c>
      <c r="K63" s="322">
        <f t="shared" si="12"/>
        <v>287073</v>
      </c>
      <c r="L63" s="323">
        <f>K63*100/I63</f>
        <v>119.54024271241877</v>
      </c>
      <c r="M63" s="322">
        <f t="shared" si="12"/>
        <v>2977894</v>
      </c>
      <c r="N63" s="32">
        <f t="shared" si="12"/>
        <v>6717914.0200000005</v>
      </c>
      <c r="O63" s="322">
        <f t="shared" si="12"/>
        <v>1921538</v>
      </c>
      <c r="P63" s="322">
        <f t="shared" si="12"/>
        <v>3538208</v>
      </c>
      <c r="Q63" s="323">
        <f>P63*100/N63</f>
        <v>52.668253708909475</v>
      </c>
    </row>
    <row r="65" ht="12.75">
      <c r="E65" s="298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Q5:Q6"/>
    <mergeCell ref="A1:Q1"/>
    <mergeCell ref="A2:Q2"/>
    <mergeCell ref="I3:J3"/>
    <mergeCell ref="C4:G4"/>
    <mergeCell ref="H4:L4"/>
    <mergeCell ref="M4:Q4"/>
    <mergeCell ref="N3:O3"/>
    <mergeCell ref="O5:P5"/>
    <mergeCell ref="H5:I5"/>
    <mergeCell ref="J5:K5"/>
    <mergeCell ref="L5:L6"/>
    <mergeCell ref="M5:N5"/>
    <mergeCell ref="A63:B63"/>
    <mergeCell ref="B4:B6"/>
    <mergeCell ref="A4:A6"/>
    <mergeCell ref="G5:G6"/>
    <mergeCell ref="C5:D5"/>
    <mergeCell ref="E5:F5"/>
  </mergeCells>
  <conditionalFormatting sqref="I3 P3:Q3">
    <cfRule type="cellIs" priority="5" dxfId="83" operator="lessThan">
      <formula>0</formula>
    </cfRule>
  </conditionalFormatting>
  <conditionalFormatting sqref="N3">
    <cfRule type="cellIs" priority="2" dxfId="83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81" r:id="rId1"/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A1:AB64"/>
  <sheetViews>
    <sheetView zoomScalePageLayoutView="0" workbookViewId="0" topLeftCell="A1">
      <pane xSplit="2" ySplit="6" topLeftCell="H4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7" sqref="H7:AB64"/>
    </sheetView>
  </sheetViews>
  <sheetFormatPr defaultColWidth="9.140625" defaultRowHeight="12.75"/>
  <cols>
    <col min="1" max="1" width="5.7109375" style="219" bestFit="1" customWidth="1"/>
    <col min="2" max="2" width="23.57421875" style="206" customWidth="1"/>
    <col min="3" max="3" width="7.00390625" style="206" bestFit="1" customWidth="1"/>
    <col min="4" max="4" width="8.421875" style="217" bestFit="1" customWidth="1"/>
    <col min="5" max="5" width="7.00390625" style="206" bestFit="1" customWidth="1"/>
    <col min="6" max="6" width="8.00390625" style="206" bestFit="1" customWidth="1"/>
    <col min="7" max="7" width="8.00390625" style="220" customWidth="1"/>
    <col min="8" max="8" width="6.00390625" style="206" bestFit="1" customWidth="1"/>
    <col min="9" max="9" width="7.421875" style="217" bestFit="1" customWidth="1"/>
    <col min="10" max="10" width="7.28125" style="206" bestFit="1" customWidth="1"/>
    <col min="11" max="11" width="7.57421875" style="206" customWidth="1"/>
    <col min="12" max="12" width="7.57421875" style="220" customWidth="1"/>
    <col min="13" max="13" width="7.00390625" style="206" bestFit="1" customWidth="1"/>
    <col min="14" max="14" width="8.421875" style="217" bestFit="1" customWidth="1"/>
    <col min="15" max="15" width="6.00390625" style="206" bestFit="1" customWidth="1"/>
    <col min="16" max="16" width="7.00390625" style="206" bestFit="1" customWidth="1"/>
    <col min="17" max="17" width="6.8515625" style="220" customWidth="1"/>
    <col min="18" max="18" width="7.00390625" style="206" bestFit="1" customWidth="1"/>
    <col min="19" max="19" width="8.421875" style="217" bestFit="1" customWidth="1"/>
    <col min="20" max="20" width="6.00390625" style="206" bestFit="1" customWidth="1"/>
    <col min="21" max="21" width="7.00390625" style="206" bestFit="1" customWidth="1"/>
    <col min="22" max="22" width="7.7109375" style="220" customWidth="1"/>
    <col min="23" max="23" width="8.00390625" style="206" bestFit="1" customWidth="1"/>
    <col min="24" max="24" width="8.00390625" style="217" bestFit="1" customWidth="1"/>
    <col min="25" max="26" width="8.00390625" style="206" bestFit="1" customWidth="1"/>
    <col min="27" max="27" width="7.00390625" style="220" customWidth="1"/>
    <col min="28" max="28" width="11.421875" style="206" bestFit="1" customWidth="1"/>
    <col min="29" max="16384" width="9.140625" style="206" customWidth="1"/>
  </cols>
  <sheetData>
    <row r="1" spans="1:27" ht="14.25" customHeight="1">
      <c r="A1" s="453" t="s">
        <v>510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</row>
    <row r="2" spans="1:27" ht="15.75">
      <c r="A2" s="454" t="s">
        <v>95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</row>
    <row r="3" spans="1:27" ht="14.25">
      <c r="A3" s="207"/>
      <c r="B3" s="208" t="s">
        <v>66</v>
      </c>
      <c r="C3" s="209"/>
      <c r="D3" s="210"/>
      <c r="E3" s="210"/>
      <c r="F3" s="210"/>
      <c r="G3" s="211"/>
      <c r="H3" s="210"/>
      <c r="I3" s="450"/>
      <c r="J3" s="450"/>
      <c r="K3" s="209"/>
      <c r="L3" s="208"/>
      <c r="M3" s="212"/>
      <c r="N3" s="213"/>
      <c r="O3" s="213"/>
      <c r="P3" s="213"/>
      <c r="Q3" s="214"/>
      <c r="R3" s="210"/>
      <c r="S3" s="210"/>
      <c r="T3" s="210"/>
      <c r="U3" s="450"/>
      <c r="V3" s="450"/>
      <c r="W3" s="209"/>
      <c r="X3" s="450" t="s">
        <v>234</v>
      </c>
      <c r="Y3" s="450"/>
      <c r="Z3" s="213"/>
      <c r="AA3" s="214"/>
    </row>
    <row r="4" spans="1:27" ht="15" customHeight="1">
      <c r="A4" s="460" t="s">
        <v>3</v>
      </c>
      <c r="B4" s="460" t="s">
        <v>4</v>
      </c>
      <c r="C4" s="455" t="s">
        <v>86</v>
      </c>
      <c r="D4" s="457"/>
      <c r="E4" s="457"/>
      <c r="F4" s="457"/>
      <c r="G4" s="456"/>
      <c r="H4" s="455" t="s">
        <v>135</v>
      </c>
      <c r="I4" s="457"/>
      <c r="J4" s="457"/>
      <c r="K4" s="457"/>
      <c r="L4" s="456"/>
      <c r="M4" s="455" t="s">
        <v>134</v>
      </c>
      <c r="N4" s="457"/>
      <c r="O4" s="457"/>
      <c r="P4" s="457"/>
      <c r="Q4" s="456"/>
      <c r="R4" s="455" t="s">
        <v>73</v>
      </c>
      <c r="S4" s="457"/>
      <c r="T4" s="457"/>
      <c r="U4" s="457"/>
      <c r="V4" s="456"/>
      <c r="W4" s="455" t="s">
        <v>155</v>
      </c>
      <c r="X4" s="457"/>
      <c r="Y4" s="457"/>
      <c r="Z4" s="457"/>
      <c r="AA4" s="456"/>
    </row>
    <row r="5" spans="1:27" ht="24.75" customHeight="1">
      <c r="A5" s="461"/>
      <c r="B5" s="461"/>
      <c r="C5" s="455" t="s">
        <v>150</v>
      </c>
      <c r="D5" s="456"/>
      <c r="E5" s="455" t="s">
        <v>151</v>
      </c>
      <c r="F5" s="456"/>
      <c r="G5" s="451" t="s">
        <v>152</v>
      </c>
      <c r="H5" s="455" t="s">
        <v>150</v>
      </c>
      <c r="I5" s="456"/>
      <c r="J5" s="455" t="s">
        <v>151</v>
      </c>
      <c r="K5" s="456"/>
      <c r="L5" s="451" t="s">
        <v>152</v>
      </c>
      <c r="M5" s="455" t="s">
        <v>150</v>
      </c>
      <c r="N5" s="456"/>
      <c r="O5" s="455" t="s">
        <v>151</v>
      </c>
      <c r="P5" s="456"/>
      <c r="Q5" s="451" t="s">
        <v>152</v>
      </c>
      <c r="R5" s="455" t="s">
        <v>150</v>
      </c>
      <c r="S5" s="456"/>
      <c r="T5" s="455" t="s">
        <v>151</v>
      </c>
      <c r="U5" s="456"/>
      <c r="V5" s="451" t="s">
        <v>152</v>
      </c>
      <c r="W5" s="455" t="s">
        <v>150</v>
      </c>
      <c r="X5" s="456"/>
      <c r="Y5" s="455" t="s">
        <v>151</v>
      </c>
      <c r="Z5" s="456"/>
      <c r="AA5" s="451" t="s">
        <v>152</v>
      </c>
    </row>
    <row r="6" spans="1:27" ht="24.75" customHeight="1">
      <c r="A6" s="461"/>
      <c r="B6" s="461"/>
      <c r="C6" s="215" t="s">
        <v>153</v>
      </c>
      <c r="D6" s="216" t="s">
        <v>154</v>
      </c>
      <c r="E6" s="215" t="s">
        <v>153</v>
      </c>
      <c r="F6" s="215" t="s">
        <v>154</v>
      </c>
      <c r="G6" s="452"/>
      <c r="H6" s="215" t="s">
        <v>153</v>
      </c>
      <c r="I6" s="216" t="s">
        <v>154</v>
      </c>
      <c r="J6" s="215" t="s">
        <v>153</v>
      </c>
      <c r="K6" s="215" t="s">
        <v>154</v>
      </c>
      <c r="L6" s="452"/>
      <c r="M6" s="215" t="s">
        <v>153</v>
      </c>
      <c r="N6" s="216" t="s">
        <v>154</v>
      </c>
      <c r="O6" s="215" t="s">
        <v>153</v>
      </c>
      <c r="P6" s="215" t="s">
        <v>154</v>
      </c>
      <c r="Q6" s="452"/>
      <c r="R6" s="215" t="s">
        <v>153</v>
      </c>
      <c r="S6" s="216" t="s">
        <v>154</v>
      </c>
      <c r="T6" s="215" t="s">
        <v>153</v>
      </c>
      <c r="U6" s="215" t="s">
        <v>154</v>
      </c>
      <c r="V6" s="452"/>
      <c r="W6" s="215" t="s">
        <v>153</v>
      </c>
      <c r="X6" s="216" t="s">
        <v>154</v>
      </c>
      <c r="Y6" s="215" t="s">
        <v>153</v>
      </c>
      <c r="Z6" s="215" t="s">
        <v>154</v>
      </c>
      <c r="AA6" s="452"/>
    </row>
    <row r="7" spans="1:28" ht="15" customHeight="1">
      <c r="A7" s="362">
        <v>1</v>
      </c>
      <c r="B7" s="363" t="s">
        <v>10</v>
      </c>
      <c r="C7" s="364">
        <v>10911</v>
      </c>
      <c r="D7" s="365">
        <v>37870.62</v>
      </c>
      <c r="E7" s="366">
        <v>2143</v>
      </c>
      <c r="F7" s="366">
        <v>8473</v>
      </c>
      <c r="G7" s="367">
        <f>F7*100/D7</f>
        <v>22.373544452137303</v>
      </c>
      <c r="H7" s="364">
        <v>1512</v>
      </c>
      <c r="I7" s="365">
        <v>5169.62</v>
      </c>
      <c r="J7" s="366">
        <v>285</v>
      </c>
      <c r="K7" s="366">
        <v>782</v>
      </c>
      <c r="L7" s="367">
        <f>K7*100/I7</f>
        <v>15.126837175653144</v>
      </c>
      <c r="M7" s="364">
        <v>5422</v>
      </c>
      <c r="N7" s="365">
        <v>18738.34</v>
      </c>
      <c r="O7" s="366">
        <v>343</v>
      </c>
      <c r="P7" s="366">
        <v>3919</v>
      </c>
      <c r="Q7" s="367">
        <f>P7*100/N7</f>
        <v>20.914339263776835</v>
      </c>
      <c r="R7" s="364">
        <v>4757</v>
      </c>
      <c r="S7" s="365">
        <v>7203.02</v>
      </c>
      <c r="T7" s="366">
        <v>468</v>
      </c>
      <c r="U7" s="366">
        <v>1458</v>
      </c>
      <c r="V7" s="367">
        <f>U7*100/S7</f>
        <v>20.24150981116254</v>
      </c>
      <c r="W7" s="364">
        <f>C7+H7+M7+R7+ACP_Agri11!M7</f>
        <v>87292</v>
      </c>
      <c r="X7" s="365">
        <f>D7+I7+N7+S7+ACP_Agri11!N7</f>
        <v>187198.97</v>
      </c>
      <c r="Y7" s="364">
        <f>E7+J7+O7+T7+ACP_Agri11!O7</f>
        <v>16440</v>
      </c>
      <c r="Z7" s="364">
        <f>F7+K7+P7+U7+ACP_Agri11!P7</f>
        <v>77372</v>
      </c>
      <c r="AA7" s="367">
        <f>Z7*100/X7</f>
        <v>41.331423992343545</v>
      </c>
      <c r="AB7" s="360"/>
    </row>
    <row r="8" spans="1:28" ht="15" customHeight="1">
      <c r="A8" s="362">
        <v>2</v>
      </c>
      <c r="B8" s="363" t="s">
        <v>11</v>
      </c>
      <c r="C8" s="364">
        <v>931</v>
      </c>
      <c r="D8" s="365">
        <v>4147.98</v>
      </c>
      <c r="E8" s="366">
        <v>71</v>
      </c>
      <c r="F8" s="366">
        <v>907</v>
      </c>
      <c r="G8" s="367">
        <f aca="true" t="shared" si="0" ref="G8:G63">F8*100/D8</f>
        <v>21.866064927989047</v>
      </c>
      <c r="H8" s="364">
        <v>204</v>
      </c>
      <c r="I8" s="365">
        <v>610.89</v>
      </c>
      <c r="J8" s="366">
        <v>23</v>
      </c>
      <c r="K8" s="366">
        <v>53</v>
      </c>
      <c r="L8" s="367">
        <f aca="true" t="shared" si="1" ref="L8:L63">K8*100/I8</f>
        <v>8.675866358918954</v>
      </c>
      <c r="M8" s="364">
        <v>538</v>
      </c>
      <c r="N8" s="365">
        <v>2377.04</v>
      </c>
      <c r="O8" s="366">
        <v>463</v>
      </c>
      <c r="P8" s="366">
        <v>2958</v>
      </c>
      <c r="Q8" s="367">
        <f aca="true" t="shared" si="2" ref="Q8:Q63">P8*100/N8</f>
        <v>124.44048059771818</v>
      </c>
      <c r="R8" s="364">
        <v>362</v>
      </c>
      <c r="S8" s="365">
        <v>647.62</v>
      </c>
      <c r="T8" s="366">
        <v>0</v>
      </c>
      <c r="U8" s="366">
        <v>0</v>
      </c>
      <c r="V8" s="367">
        <f aca="true" t="shared" si="3" ref="V8:V63">U8*100/S8</f>
        <v>0</v>
      </c>
      <c r="W8" s="364">
        <f>C8+H8+M8+R8+ACP_Agri11!M8</f>
        <v>3427</v>
      </c>
      <c r="X8" s="365">
        <f>D8+I8+N8+S8+ACP_Agri11!N8</f>
        <v>10710.279999999999</v>
      </c>
      <c r="Y8" s="364">
        <f>E8+J8+O8+T8+ACP_Agri11!O8</f>
        <v>1195</v>
      </c>
      <c r="Z8" s="364">
        <f>F8+K8+P8+U8+ACP_Agri11!P8</f>
        <v>5125</v>
      </c>
      <c r="AA8" s="367">
        <f aca="true" t="shared" si="4" ref="AA8:AA63">Z8*100/X8</f>
        <v>47.851223310688425</v>
      </c>
      <c r="AB8" s="360"/>
    </row>
    <row r="9" spans="1:28" ht="15" customHeight="1">
      <c r="A9" s="362">
        <v>3</v>
      </c>
      <c r="B9" s="363" t="s">
        <v>12</v>
      </c>
      <c r="C9" s="364">
        <v>10023</v>
      </c>
      <c r="D9" s="365">
        <v>40571.61</v>
      </c>
      <c r="E9" s="366">
        <v>1372</v>
      </c>
      <c r="F9" s="366">
        <v>16357</v>
      </c>
      <c r="G9" s="367">
        <f t="shared" si="0"/>
        <v>40.31636900778648</v>
      </c>
      <c r="H9" s="364">
        <v>1205</v>
      </c>
      <c r="I9" s="365">
        <v>3733.09</v>
      </c>
      <c r="J9" s="366">
        <v>268</v>
      </c>
      <c r="K9" s="366">
        <v>1103</v>
      </c>
      <c r="L9" s="367">
        <f t="shared" si="1"/>
        <v>29.546568660278748</v>
      </c>
      <c r="M9" s="364">
        <v>4554</v>
      </c>
      <c r="N9" s="365">
        <v>16049.08</v>
      </c>
      <c r="O9" s="366">
        <v>1827</v>
      </c>
      <c r="P9" s="366">
        <v>11601</v>
      </c>
      <c r="Q9" s="367">
        <f t="shared" si="2"/>
        <v>72.284517243356</v>
      </c>
      <c r="R9" s="364">
        <v>3847</v>
      </c>
      <c r="S9" s="365">
        <v>9238.16</v>
      </c>
      <c r="T9" s="366">
        <v>2458</v>
      </c>
      <c r="U9" s="366">
        <v>4232</v>
      </c>
      <c r="V9" s="367">
        <f t="shared" si="3"/>
        <v>45.80998813616564</v>
      </c>
      <c r="W9" s="364">
        <f>C9+H9+M9+R9+ACP_Agri11!M9</f>
        <v>63082</v>
      </c>
      <c r="X9" s="365">
        <f>D9+I9+N9+S9+ACP_Agri11!N9</f>
        <v>168655.06</v>
      </c>
      <c r="Y9" s="364">
        <f>E9+J9+O9+T9+ACP_Agri11!O9</f>
        <v>39226</v>
      </c>
      <c r="Z9" s="364">
        <f>F9+K9+P9+U9+ACP_Agri11!P9</f>
        <v>97144</v>
      </c>
      <c r="AA9" s="367">
        <f t="shared" si="4"/>
        <v>57.59922056296443</v>
      </c>
      <c r="AB9" s="360"/>
    </row>
    <row r="10" spans="1:28" ht="15" customHeight="1">
      <c r="A10" s="362">
        <v>4</v>
      </c>
      <c r="B10" s="363" t="s">
        <v>13</v>
      </c>
      <c r="C10" s="364">
        <v>23240</v>
      </c>
      <c r="D10" s="365">
        <v>90583.85</v>
      </c>
      <c r="E10" s="366">
        <v>13411</v>
      </c>
      <c r="F10" s="366">
        <v>42605</v>
      </c>
      <c r="G10" s="367">
        <f t="shared" si="0"/>
        <v>47.033770368559075</v>
      </c>
      <c r="H10" s="364">
        <v>1914</v>
      </c>
      <c r="I10" s="365">
        <v>6315.31</v>
      </c>
      <c r="J10" s="366">
        <v>1028</v>
      </c>
      <c r="K10" s="366">
        <v>693</v>
      </c>
      <c r="L10" s="367">
        <f t="shared" si="1"/>
        <v>10.973333058868052</v>
      </c>
      <c r="M10" s="364">
        <v>6830</v>
      </c>
      <c r="N10" s="365">
        <v>24706.25</v>
      </c>
      <c r="O10" s="366">
        <v>7784</v>
      </c>
      <c r="P10" s="366">
        <v>6254</v>
      </c>
      <c r="Q10" s="367">
        <f t="shared" si="2"/>
        <v>25.313432835820894</v>
      </c>
      <c r="R10" s="364">
        <v>4932</v>
      </c>
      <c r="S10" s="365">
        <v>11069.96</v>
      </c>
      <c r="T10" s="366">
        <v>7971</v>
      </c>
      <c r="U10" s="366">
        <v>5682</v>
      </c>
      <c r="V10" s="367">
        <f t="shared" si="3"/>
        <v>51.328098746517604</v>
      </c>
      <c r="W10" s="364">
        <f>C10+H10+M10+R10+ACP_Agri11!M10</f>
        <v>256559</v>
      </c>
      <c r="X10" s="365">
        <f>D10+I10+N10+S10+ACP_Agri11!N10</f>
        <v>738572.3999999999</v>
      </c>
      <c r="Y10" s="364">
        <f>E10+J10+O10+T10+ACP_Agri11!O10</f>
        <v>301926</v>
      </c>
      <c r="Z10" s="364">
        <f>F10+K10+P10+U10+ACP_Agri11!P10</f>
        <v>405227</v>
      </c>
      <c r="AA10" s="367">
        <f t="shared" si="4"/>
        <v>54.866252787133675</v>
      </c>
      <c r="AB10" s="360"/>
    </row>
    <row r="11" spans="1:28" ht="15" customHeight="1">
      <c r="A11" s="362">
        <v>5</v>
      </c>
      <c r="B11" s="363" t="s">
        <v>14</v>
      </c>
      <c r="C11" s="364">
        <v>10508</v>
      </c>
      <c r="D11" s="365">
        <v>44557.64</v>
      </c>
      <c r="E11" s="366">
        <v>1151</v>
      </c>
      <c r="F11" s="366">
        <v>8560</v>
      </c>
      <c r="G11" s="367">
        <f t="shared" si="0"/>
        <v>19.211071322448856</v>
      </c>
      <c r="H11" s="364">
        <v>772</v>
      </c>
      <c r="I11" s="365">
        <v>2273.21</v>
      </c>
      <c r="J11" s="366">
        <v>115</v>
      </c>
      <c r="K11" s="366">
        <v>134</v>
      </c>
      <c r="L11" s="367">
        <f t="shared" si="1"/>
        <v>5.894747955534244</v>
      </c>
      <c r="M11" s="364">
        <v>3282</v>
      </c>
      <c r="N11" s="365">
        <v>8635.11</v>
      </c>
      <c r="O11" s="366">
        <v>1960</v>
      </c>
      <c r="P11" s="366">
        <v>4541</v>
      </c>
      <c r="Q11" s="367">
        <f t="shared" si="2"/>
        <v>52.587633510169525</v>
      </c>
      <c r="R11" s="364">
        <v>4957</v>
      </c>
      <c r="S11" s="365">
        <v>9025.77</v>
      </c>
      <c r="T11" s="366">
        <v>5148</v>
      </c>
      <c r="U11" s="366">
        <v>9725</v>
      </c>
      <c r="V11" s="367">
        <f t="shared" si="3"/>
        <v>107.74703986474283</v>
      </c>
      <c r="W11" s="364">
        <f>C11+H11+M11+R11+ACP_Agri11!M11</f>
        <v>66276</v>
      </c>
      <c r="X11" s="365">
        <f>D11+I11+N11+S11+ACP_Agri11!N11</f>
        <v>166058.83000000002</v>
      </c>
      <c r="Y11" s="364">
        <f>E11+J11+O11+T11+ACP_Agri11!O11</f>
        <v>21744</v>
      </c>
      <c r="Z11" s="364">
        <f>F11+K11+P11+U11+ACP_Agri11!P11</f>
        <v>38712</v>
      </c>
      <c r="AA11" s="367">
        <f t="shared" si="4"/>
        <v>23.312220133069705</v>
      </c>
      <c r="AB11" s="360"/>
    </row>
    <row r="12" spans="1:28" ht="15" customHeight="1">
      <c r="A12" s="362">
        <v>6</v>
      </c>
      <c r="B12" s="363" t="s">
        <v>15</v>
      </c>
      <c r="C12" s="364">
        <v>5089</v>
      </c>
      <c r="D12" s="365">
        <v>17833.23</v>
      </c>
      <c r="E12" s="366">
        <v>3545</v>
      </c>
      <c r="F12" s="366">
        <v>19461</v>
      </c>
      <c r="G12" s="367">
        <f t="shared" si="0"/>
        <v>109.12773513267086</v>
      </c>
      <c r="H12" s="364">
        <v>664</v>
      </c>
      <c r="I12" s="365">
        <v>2152.65</v>
      </c>
      <c r="J12" s="366">
        <v>291</v>
      </c>
      <c r="K12" s="366">
        <v>475</v>
      </c>
      <c r="L12" s="367">
        <f t="shared" si="1"/>
        <v>22.065825842566138</v>
      </c>
      <c r="M12" s="364">
        <v>2237</v>
      </c>
      <c r="N12" s="365">
        <v>9625.83</v>
      </c>
      <c r="O12" s="366">
        <v>799</v>
      </c>
      <c r="P12" s="366">
        <v>8104</v>
      </c>
      <c r="Q12" s="367">
        <f t="shared" si="2"/>
        <v>84.19014256432952</v>
      </c>
      <c r="R12" s="364">
        <v>1909</v>
      </c>
      <c r="S12" s="365">
        <v>4147.32</v>
      </c>
      <c r="T12" s="366">
        <v>3744</v>
      </c>
      <c r="U12" s="366">
        <v>16982</v>
      </c>
      <c r="V12" s="367">
        <f t="shared" si="3"/>
        <v>409.46924761050514</v>
      </c>
      <c r="W12" s="364">
        <f>C12+H12+M12+R12+ACP_Agri11!M12</f>
        <v>35183</v>
      </c>
      <c r="X12" s="365">
        <f>D12+I12+N12+S12+ACP_Agri11!N12</f>
        <v>84234.13</v>
      </c>
      <c r="Y12" s="364">
        <f>E12+J12+O12+T12+ACP_Agri11!O12</f>
        <v>41627</v>
      </c>
      <c r="Z12" s="364">
        <f>F12+K12+P12+U12+ACP_Agri11!P12</f>
        <v>129162</v>
      </c>
      <c r="AA12" s="367">
        <f t="shared" si="4"/>
        <v>153.33689562651148</v>
      </c>
      <c r="AB12" s="360"/>
    </row>
    <row r="13" spans="1:28" ht="15" customHeight="1">
      <c r="A13" s="362">
        <v>7</v>
      </c>
      <c r="B13" s="363" t="s">
        <v>16</v>
      </c>
      <c r="C13" s="364">
        <v>18752</v>
      </c>
      <c r="D13" s="365">
        <v>78858.44</v>
      </c>
      <c r="E13" s="366">
        <v>5087</v>
      </c>
      <c r="F13" s="366">
        <v>31483</v>
      </c>
      <c r="G13" s="367">
        <f t="shared" si="0"/>
        <v>39.923437491281845</v>
      </c>
      <c r="H13" s="364">
        <v>2681</v>
      </c>
      <c r="I13" s="365">
        <v>8291.54</v>
      </c>
      <c r="J13" s="366">
        <v>577</v>
      </c>
      <c r="K13" s="366">
        <v>559</v>
      </c>
      <c r="L13" s="367">
        <f t="shared" si="1"/>
        <v>6.741811533201311</v>
      </c>
      <c r="M13" s="364">
        <v>8503</v>
      </c>
      <c r="N13" s="365">
        <v>29162.04</v>
      </c>
      <c r="O13" s="366">
        <v>5737</v>
      </c>
      <c r="P13" s="366">
        <v>7854</v>
      </c>
      <c r="Q13" s="367">
        <f t="shared" si="2"/>
        <v>26.932272227868832</v>
      </c>
      <c r="R13" s="364">
        <v>13880</v>
      </c>
      <c r="S13" s="365">
        <v>28286.5</v>
      </c>
      <c r="T13" s="366">
        <v>1338</v>
      </c>
      <c r="U13" s="366">
        <v>16571</v>
      </c>
      <c r="V13" s="367">
        <f t="shared" si="3"/>
        <v>58.58271613667297</v>
      </c>
      <c r="W13" s="364">
        <f>C13+H13+M13+R13+ACP_Agri11!M13</f>
        <v>278723</v>
      </c>
      <c r="X13" s="365">
        <f>D13+I13+N13+S13+ACP_Agri11!N13</f>
        <v>648963.5</v>
      </c>
      <c r="Y13" s="364">
        <f>E13+J13+O13+T13+ACP_Agri11!O13</f>
        <v>138599</v>
      </c>
      <c r="Z13" s="364">
        <f>F13+K13+P13+U13+ACP_Agri11!P13</f>
        <v>382014</v>
      </c>
      <c r="AA13" s="367">
        <f t="shared" si="4"/>
        <v>58.86525205192588</v>
      </c>
      <c r="AB13" s="360"/>
    </row>
    <row r="14" spans="1:28" ht="15" customHeight="1">
      <c r="A14" s="362">
        <v>8</v>
      </c>
      <c r="B14" s="363" t="s">
        <v>17</v>
      </c>
      <c r="C14" s="364">
        <v>1714</v>
      </c>
      <c r="D14" s="365">
        <v>6618.07</v>
      </c>
      <c r="E14" s="366">
        <v>1288</v>
      </c>
      <c r="F14" s="366">
        <v>3679</v>
      </c>
      <c r="G14" s="367">
        <f t="shared" si="0"/>
        <v>55.59022494473464</v>
      </c>
      <c r="H14" s="364">
        <v>364</v>
      </c>
      <c r="I14" s="365">
        <v>1044.94</v>
      </c>
      <c r="J14" s="366">
        <v>55</v>
      </c>
      <c r="K14" s="366">
        <v>85</v>
      </c>
      <c r="L14" s="367">
        <f t="shared" si="1"/>
        <v>8.134438340957376</v>
      </c>
      <c r="M14" s="364">
        <v>1055</v>
      </c>
      <c r="N14" s="365">
        <v>4012.17</v>
      </c>
      <c r="O14" s="366">
        <v>74</v>
      </c>
      <c r="P14" s="366">
        <v>2068</v>
      </c>
      <c r="Q14" s="367">
        <f t="shared" si="2"/>
        <v>51.54317987522961</v>
      </c>
      <c r="R14" s="364">
        <v>990</v>
      </c>
      <c r="S14" s="365">
        <v>1797.06</v>
      </c>
      <c r="T14" s="366">
        <v>2342</v>
      </c>
      <c r="U14" s="366">
        <v>5552</v>
      </c>
      <c r="V14" s="367">
        <f t="shared" si="3"/>
        <v>308.9490612444771</v>
      </c>
      <c r="W14" s="364">
        <f>C14+H14+M14+R14+ACP_Agri11!M14</f>
        <v>9280</v>
      </c>
      <c r="X14" s="365">
        <f>D14+I14+N14+S14+ACP_Agri11!N14</f>
        <v>25949.32</v>
      </c>
      <c r="Y14" s="364">
        <f>E14+J14+O14+T14+ACP_Agri11!O14</f>
        <v>4884</v>
      </c>
      <c r="Z14" s="364">
        <f>F14+K14+P14+U14+ACP_Agri11!P14</f>
        <v>13854</v>
      </c>
      <c r="AA14" s="367">
        <f t="shared" si="4"/>
        <v>53.388682246779496</v>
      </c>
      <c r="AB14" s="360"/>
    </row>
    <row r="15" spans="1:28" ht="15" customHeight="1">
      <c r="A15" s="362">
        <v>9</v>
      </c>
      <c r="B15" s="363" t="s">
        <v>18</v>
      </c>
      <c r="C15" s="364">
        <v>4010</v>
      </c>
      <c r="D15" s="365">
        <v>15879.44</v>
      </c>
      <c r="E15" s="366">
        <v>752</v>
      </c>
      <c r="F15" s="366">
        <v>6472</v>
      </c>
      <c r="G15" s="367">
        <f t="shared" si="0"/>
        <v>40.75710478455159</v>
      </c>
      <c r="H15" s="364">
        <v>402</v>
      </c>
      <c r="I15" s="365">
        <v>1259.53</v>
      </c>
      <c r="J15" s="366">
        <v>51</v>
      </c>
      <c r="K15" s="366">
        <v>107</v>
      </c>
      <c r="L15" s="367">
        <f t="shared" si="1"/>
        <v>8.495232348574469</v>
      </c>
      <c r="M15" s="364">
        <v>1200</v>
      </c>
      <c r="N15" s="365">
        <v>4696.42</v>
      </c>
      <c r="O15" s="366">
        <v>153</v>
      </c>
      <c r="P15" s="366">
        <v>1552</v>
      </c>
      <c r="Q15" s="367">
        <f t="shared" si="2"/>
        <v>33.046448145608785</v>
      </c>
      <c r="R15" s="364">
        <v>1196</v>
      </c>
      <c r="S15" s="365">
        <v>2836.18</v>
      </c>
      <c r="T15" s="366">
        <v>154</v>
      </c>
      <c r="U15" s="366">
        <v>1355</v>
      </c>
      <c r="V15" s="367">
        <f t="shared" si="3"/>
        <v>47.77552905668893</v>
      </c>
      <c r="W15" s="364">
        <f>C15+H15+M15+R15+ACP_Agri11!M15</f>
        <v>20379</v>
      </c>
      <c r="X15" s="365">
        <f>D15+I15+N15+S15+ACP_Agri11!N15</f>
        <v>59768.83</v>
      </c>
      <c r="Y15" s="364">
        <f>E15+J15+O15+T15+ACP_Agri11!O15</f>
        <v>8686</v>
      </c>
      <c r="Z15" s="364">
        <f>F15+K15+P15+U15+ACP_Agri11!P15</f>
        <v>24287</v>
      </c>
      <c r="AA15" s="367">
        <f t="shared" si="4"/>
        <v>40.63489280282047</v>
      </c>
      <c r="AB15" s="360"/>
    </row>
    <row r="16" spans="1:28" ht="15" customHeight="1">
      <c r="A16" s="362">
        <v>10</v>
      </c>
      <c r="B16" s="363" t="s">
        <v>19</v>
      </c>
      <c r="C16" s="364">
        <v>4567</v>
      </c>
      <c r="D16" s="365">
        <v>16779.85</v>
      </c>
      <c r="E16" s="366">
        <v>9498</v>
      </c>
      <c r="F16" s="366">
        <v>57547</v>
      </c>
      <c r="G16" s="367">
        <f t="shared" si="0"/>
        <v>342.953006135335</v>
      </c>
      <c r="H16" s="364">
        <v>276</v>
      </c>
      <c r="I16" s="365">
        <v>779.71</v>
      </c>
      <c r="J16" s="366">
        <v>435</v>
      </c>
      <c r="K16" s="366">
        <v>1240</v>
      </c>
      <c r="L16" s="367">
        <f t="shared" si="1"/>
        <v>159.03348680919828</v>
      </c>
      <c r="M16" s="364">
        <v>757</v>
      </c>
      <c r="N16" s="365">
        <v>3025.86</v>
      </c>
      <c r="O16" s="366">
        <v>4912</v>
      </c>
      <c r="P16" s="366">
        <v>35746</v>
      </c>
      <c r="Q16" s="367">
        <f t="shared" si="2"/>
        <v>1181.3500955100367</v>
      </c>
      <c r="R16" s="364">
        <v>633</v>
      </c>
      <c r="S16" s="365">
        <v>1306.4</v>
      </c>
      <c r="T16" s="366">
        <v>1241</v>
      </c>
      <c r="U16" s="366">
        <v>2141</v>
      </c>
      <c r="V16" s="367">
        <f t="shared" si="3"/>
        <v>163.88548683404775</v>
      </c>
      <c r="W16" s="364">
        <f>C16+H16+M16+R16+ACP_Agri11!M16</f>
        <v>15361</v>
      </c>
      <c r="X16" s="365">
        <f>D16+I16+N16+S16+ACP_Agri11!N16</f>
        <v>42348.38</v>
      </c>
      <c r="Y16" s="364">
        <f>E16+J16+O16+T16+ACP_Agri11!O16</f>
        <v>28382</v>
      </c>
      <c r="Z16" s="364">
        <f>F16+K16+P16+U16+ACP_Agri11!P16</f>
        <v>129881</v>
      </c>
      <c r="AA16" s="367">
        <f t="shared" si="4"/>
        <v>306.69650173158925</v>
      </c>
      <c r="AB16" s="360"/>
    </row>
    <row r="17" spans="1:28" ht="15" customHeight="1">
      <c r="A17" s="362">
        <v>11</v>
      </c>
      <c r="B17" s="363" t="s">
        <v>20</v>
      </c>
      <c r="C17" s="364">
        <v>1554</v>
      </c>
      <c r="D17" s="365">
        <v>6192.51</v>
      </c>
      <c r="E17" s="366">
        <v>321</v>
      </c>
      <c r="F17" s="366">
        <v>1340</v>
      </c>
      <c r="G17" s="367">
        <f t="shared" si="0"/>
        <v>21.639044587735828</v>
      </c>
      <c r="H17" s="364">
        <v>218</v>
      </c>
      <c r="I17" s="365">
        <v>720.43</v>
      </c>
      <c r="J17" s="366">
        <v>68</v>
      </c>
      <c r="K17" s="366">
        <v>89</v>
      </c>
      <c r="L17" s="367">
        <f t="shared" si="1"/>
        <v>12.353733187124357</v>
      </c>
      <c r="M17" s="364">
        <v>481</v>
      </c>
      <c r="N17" s="365">
        <v>2145.54</v>
      </c>
      <c r="O17" s="366">
        <v>139</v>
      </c>
      <c r="P17" s="366">
        <v>800</v>
      </c>
      <c r="Q17" s="367">
        <f t="shared" si="2"/>
        <v>37.286650446973724</v>
      </c>
      <c r="R17" s="364">
        <v>413</v>
      </c>
      <c r="S17" s="365">
        <v>755.63</v>
      </c>
      <c r="T17" s="366">
        <v>0</v>
      </c>
      <c r="U17" s="366">
        <v>0</v>
      </c>
      <c r="V17" s="367">
        <f t="shared" si="3"/>
        <v>0</v>
      </c>
      <c r="W17" s="364">
        <f>C17+H17+M17+R17+ACP_Agri11!M17</f>
        <v>6649</v>
      </c>
      <c r="X17" s="365">
        <f>D17+I17+N17+S17+ACP_Agri11!N17</f>
        <v>19846.86</v>
      </c>
      <c r="Y17" s="364">
        <f>E17+J17+O17+T17+ACP_Agri11!O17</f>
        <v>1424</v>
      </c>
      <c r="Z17" s="364">
        <f>F17+K17+P17+U17+ACP_Agri11!P17</f>
        <v>5729</v>
      </c>
      <c r="AA17" s="367">
        <f t="shared" si="4"/>
        <v>28.866027170041004</v>
      </c>
      <c r="AB17" s="360"/>
    </row>
    <row r="18" spans="1:28" ht="15" customHeight="1">
      <c r="A18" s="362">
        <v>12</v>
      </c>
      <c r="B18" s="363" t="s">
        <v>21</v>
      </c>
      <c r="C18" s="364">
        <v>1579</v>
      </c>
      <c r="D18" s="365">
        <v>7199.47</v>
      </c>
      <c r="E18" s="366">
        <v>3350</v>
      </c>
      <c r="F18" s="366">
        <v>16759</v>
      </c>
      <c r="G18" s="367">
        <f t="shared" si="0"/>
        <v>232.7810241587228</v>
      </c>
      <c r="H18" s="364">
        <v>242</v>
      </c>
      <c r="I18" s="365">
        <v>739.59</v>
      </c>
      <c r="J18" s="366">
        <v>291</v>
      </c>
      <c r="K18" s="366">
        <v>601</v>
      </c>
      <c r="L18" s="367">
        <f t="shared" si="1"/>
        <v>81.2612393353074</v>
      </c>
      <c r="M18" s="364">
        <v>800</v>
      </c>
      <c r="N18" s="365">
        <v>3247.25</v>
      </c>
      <c r="O18" s="366">
        <v>1457</v>
      </c>
      <c r="P18" s="366">
        <v>5566</v>
      </c>
      <c r="Q18" s="367">
        <f t="shared" si="2"/>
        <v>171.4065747940565</v>
      </c>
      <c r="R18" s="364">
        <v>1029</v>
      </c>
      <c r="S18" s="365">
        <v>2104.94</v>
      </c>
      <c r="T18" s="366">
        <v>0</v>
      </c>
      <c r="U18" s="366">
        <v>0</v>
      </c>
      <c r="V18" s="367">
        <f t="shared" si="3"/>
        <v>0</v>
      </c>
      <c r="W18" s="364">
        <f>C18+H18+M18+R18+ACP_Agri11!M18</f>
        <v>8296</v>
      </c>
      <c r="X18" s="365">
        <f>D18+I18+N18+S18+ACP_Agri11!N18</f>
        <v>22991.390000000003</v>
      </c>
      <c r="Y18" s="364">
        <f>E18+J18+O18+T18+ACP_Agri11!O18</f>
        <v>7586</v>
      </c>
      <c r="Z18" s="364">
        <f>F18+K18+P18+U18+ACP_Agri11!P18</f>
        <v>28499</v>
      </c>
      <c r="AA18" s="367">
        <f t="shared" si="4"/>
        <v>123.95509797363272</v>
      </c>
      <c r="AB18" s="360"/>
    </row>
    <row r="19" spans="1:28" ht="15" customHeight="1">
      <c r="A19" s="362">
        <v>13</v>
      </c>
      <c r="B19" s="363" t="s">
        <v>22</v>
      </c>
      <c r="C19" s="364">
        <v>3409</v>
      </c>
      <c r="D19" s="365">
        <v>13773.49</v>
      </c>
      <c r="E19" s="366">
        <v>140</v>
      </c>
      <c r="F19" s="366">
        <v>7485</v>
      </c>
      <c r="G19" s="367">
        <f t="shared" si="0"/>
        <v>54.343525134152635</v>
      </c>
      <c r="H19" s="364">
        <v>1030</v>
      </c>
      <c r="I19" s="365">
        <v>3283.38</v>
      </c>
      <c r="J19" s="366">
        <v>39</v>
      </c>
      <c r="K19" s="366">
        <v>318</v>
      </c>
      <c r="L19" s="367">
        <f t="shared" si="1"/>
        <v>9.685141530983316</v>
      </c>
      <c r="M19" s="364">
        <v>2934</v>
      </c>
      <c r="N19" s="365">
        <v>12212.78</v>
      </c>
      <c r="O19" s="366">
        <v>261</v>
      </c>
      <c r="P19" s="366">
        <v>1207</v>
      </c>
      <c r="Q19" s="367">
        <f t="shared" si="2"/>
        <v>9.883089681464826</v>
      </c>
      <c r="R19" s="364">
        <v>2455</v>
      </c>
      <c r="S19" s="365">
        <v>4805.55</v>
      </c>
      <c r="T19" s="366">
        <v>150</v>
      </c>
      <c r="U19" s="366">
        <v>200</v>
      </c>
      <c r="V19" s="367">
        <f t="shared" si="3"/>
        <v>4.161854522375171</v>
      </c>
      <c r="W19" s="364">
        <f>C19+H19+M19+R19+ACP_Agri11!M19</f>
        <v>26500</v>
      </c>
      <c r="X19" s="365">
        <f>D19+I19+N19+S19+ACP_Agri11!N19</f>
        <v>73964.48000000001</v>
      </c>
      <c r="Y19" s="364">
        <f>E19+J19+O19+T19+ACP_Agri11!O19</f>
        <v>9329</v>
      </c>
      <c r="Z19" s="364">
        <f>F19+K19+P19+U19+ACP_Agri11!P19</f>
        <v>31090</v>
      </c>
      <c r="AA19" s="367">
        <f t="shared" si="4"/>
        <v>42.0336896845621</v>
      </c>
      <c r="AB19" s="360"/>
    </row>
    <row r="20" spans="1:28" ht="15" customHeight="1">
      <c r="A20" s="362">
        <v>14</v>
      </c>
      <c r="B20" s="363" t="s">
        <v>23</v>
      </c>
      <c r="C20" s="364">
        <v>1692</v>
      </c>
      <c r="D20" s="365">
        <v>6882.08</v>
      </c>
      <c r="E20" s="366">
        <v>362</v>
      </c>
      <c r="F20" s="366">
        <v>1439</v>
      </c>
      <c r="G20" s="367">
        <f t="shared" si="0"/>
        <v>20.909376235091717</v>
      </c>
      <c r="H20" s="364">
        <v>411</v>
      </c>
      <c r="I20" s="365">
        <v>1286.44</v>
      </c>
      <c r="J20" s="366">
        <v>20</v>
      </c>
      <c r="K20" s="366">
        <v>69</v>
      </c>
      <c r="L20" s="367">
        <f t="shared" si="1"/>
        <v>5.363639190323684</v>
      </c>
      <c r="M20" s="364">
        <v>966</v>
      </c>
      <c r="N20" s="365">
        <v>4071.24</v>
      </c>
      <c r="O20" s="366">
        <v>126</v>
      </c>
      <c r="P20" s="366">
        <v>988</v>
      </c>
      <c r="Q20" s="367">
        <f t="shared" si="2"/>
        <v>24.267790648549337</v>
      </c>
      <c r="R20" s="364">
        <v>1570</v>
      </c>
      <c r="S20" s="365">
        <v>2821.5</v>
      </c>
      <c r="T20" s="366">
        <v>143</v>
      </c>
      <c r="U20" s="366">
        <v>642</v>
      </c>
      <c r="V20" s="367">
        <f t="shared" si="3"/>
        <v>22.7538543328017</v>
      </c>
      <c r="W20" s="364">
        <f>C20+H20+M20+R20+ACP_Agri11!M20</f>
        <v>11990</v>
      </c>
      <c r="X20" s="365">
        <f>D20+I20+N20+S20+ACP_Agri11!N20</f>
        <v>32977.53</v>
      </c>
      <c r="Y20" s="364">
        <f>E20+J20+O20+T20+ACP_Agri11!O20</f>
        <v>1451</v>
      </c>
      <c r="Z20" s="364">
        <f>F20+K20+P20+U20+ACP_Agri11!P20</f>
        <v>5151</v>
      </c>
      <c r="AA20" s="367">
        <f t="shared" si="4"/>
        <v>15.619726522877851</v>
      </c>
      <c r="AB20" s="360"/>
    </row>
    <row r="21" spans="1:28" ht="15" customHeight="1">
      <c r="A21" s="362">
        <v>15</v>
      </c>
      <c r="B21" s="363" t="s">
        <v>24</v>
      </c>
      <c r="C21" s="364">
        <v>24019</v>
      </c>
      <c r="D21" s="365">
        <v>103795.1</v>
      </c>
      <c r="E21" s="366">
        <v>8972</v>
      </c>
      <c r="F21" s="366">
        <v>175673</v>
      </c>
      <c r="G21" s="367">
        <f t="shared" si="0"/>
        <v>169.24980080947944</v>
      </c>
      <c r="H21" s="364">
        <v>3289</v>
      </c>
      <c r="I21" s="365">
        <v>10526.58</v>
      </c>
      <c r="J21" s="366">
        <v>1525</v>
      </c>
      <c r="K21" s="366">
        <v>1458</v>
      </c>
      <c r="L21" s="367">
        <f t="shared" si="1"/>
        <v>13.850652348626049</v>
      </c>
      <c r="M21" s="364">
        <v>10552</v>
      </c>
      <c r="N21" s="365">
        <v>44584.94</v>
      </c>
      <c r="O21" s="366">
        <v>9636</v>
      </c>
      <c r="P21" s="366">
        <v>11685</v>
      </c>
      <c r="Q21" s="367">
        <f t="shared" si="2"/>
        <v>26.208401312191963</v>
      </c>
      <c r="R21" s="364">
        <v>7664</v>
      </c>
      <c r="S21" s="365">
        <v>17325.03</v>
      </c>
      <c r="T21" s="366">
        <v>21505</v>
      </c>
      <c r="U21" s="366">
        <v>72436</v>
      </c>
      <c r="V21" s="367">
        <f t="shared" si="3"/>
        <v>418.1002861178307</v>
      </c>
      <c r="W21" s="364">
        <f>C21+H21+M21+R21+ACP_Agri11!M21</f>
        <v>139526</v>
      </c>
      <c r="X21" s="365">
        <f>D21+I21+N21+S21+ACP_Agri11!N21</f>
        <v>403739.3</v>
      </c>
      <c r="Y21" s="364">
        <f>E21+J21+O21+T21+ACP_Agri11!O21</f>
        <v>108802</v>
      </c>
      <c r="Z21" s="364">
        <f>F21+K21+P21+U21+ACP_Agri11!P21</f>
        <v>389176</v>
      </c>
      <c r="AA21" s="367">
        <f t="shared" si="4"/>
        <v>96.39289511821119</v>
      </c>
      <c r="AB21" s="360"/>
    </row>
    <row r="22" spans="1:28" ht="15" customHeight="1">
      <c r="A22" s="362">
        <v>16</v>
      </c>
      <c r="B22" s="363" t="s">
        <v>25</v>
      </c>
      <c r="C22" s="364">
        <v>3174</v>
      </c>
      <c r="D22" s="365">
        <v>13801.29</v>
      </c>
      <c r="E22" s="366">
        <v>3770</v>
      </c>
      <c r="F22" s="366">
        <v>5450</v>
      </c>
      <c r="G22" s="367">
        <f t="shared" si="0"/>
        <v>39.489062254325496</v>
      </c>
      <c r="H22" s="364">
        <v>479</v>
      </c>
      <c r="I22" s="365">
        <v>1475.41</v>
      </c>
      <c r="J22" s="366">
        <v>804</v>
      </c>
      <c r="K22" s="366">
        <v>671</v>
      </c>
      <c r="L22" s="367">
        <f t="shared" si="1"/>
        <v>45.47888383567957</v>
      </c>
      <c r="M22" s="364">
        <v>1228</v>
      </c>
      <c r="N22" s="365">
        <v>5204.06</v>
      </c>
      <c r="O22" s="366">
        <v>1600</v>
      </c>
      <c r="P22" s="366">
        <v>1464</v>
      </c>
      <c r="Q22" s="367">
        <f t="shared" si="2"/>
        <v>28.131881646253117</v>
      </c>
      <c r="R22" s="364">
        <v>1897</v>
      </c>
      <c r="S22" s="365">
        <v>3518.78</v>
      </c>
      <c r="T22" s="366">
        <v>2160</v>
      </c>
      <c r="U22" s="366">
        <v>3230</v>
      </c>
      <c r="V22" s="367">
        <f t="shared" si="3"/>
        <v>91.79317831748503</v>
      </c>
      <c r="W22" s="364">
        <f>C22+H22+M22+R22+ACP_Agri11!M22</f>
        <v>25170</v>
      </c>
      <c r="X22" s="365">
        <f>D22+I22+N22+S22+ACP_Agri11!N22</f>
        <v>59575.49</v>
      </c>
      <c r="Y22" s="364">
        <f>E22+J22+O22+T22+ACP_Agri11!O22</f>
        <v>10070</v>
      </c>
      <c r="Z22" s="364">
        <f>F22+K22+P22+U22+ACP_Agri11!P22</f>
        <v>14035</v>
      </c>
      <c r="AA22" s="367">
        <f t="shared" si="4"/>
        <v>23.558345890231035</v>
      </c>
      <c r="AB22" s="360"/>
    </row>
    <row r="23" spans="1:28" ht="15" customHeight="1">
      <c r="A23" s="362">
        <v>17</v>
      </c>
      <c r="B23" s="363" t="s">
        <v>26</v>
      </c>
      <c r="C23" s="364">
        <v>10887</v>
      </c>
      <c r="D23" s="365">
        <v>48791.73</v>
      </c>
      <c r="E23" s="366">
        <v>539</v>
      </c>
      <c r="F23" s="366">
        <v>1205</v>
      </c>
      <c r="G23" s="367">
        <f t="shared" si="0"/>
        <v>2.4696808250086644</v>
      </c>
      <c r="H23" s="364">
        <v>995</v>
      </c>
      <c r="I23" s="365">
        <v>2948.22</v>
      </c>
      <c r="J23" s="366">
        <v>109</v>
      </c>
      <c r="K23" s="366">
        <v>381</v>
      </c>
      <c r="L23" s="367">
        <f t="shared" si="1"/>
        <v>12.923051875368868</v>
      </c>
      <c r="M23" s="364">
        <v>3107</v>
      </c>
      <c r="N23" s="365">
        <v>12833.22</v>
      </c>
      <c r="O23" s="366">
        <v>459</v>
      </c>
      <c r="P23" s="366">
        <v>9180</v>
      </c>
      <c r="Q23" s="367">
        <f t="shared" si="2"/>
        <v>71.53309925334406</v>
      </c>
      <c r="R23" s="364">
        <v>5233</v>
      </c>
      <c r="S23" s="365">
        <v>6710.61</v>
      </c>
      <c r="T23" s="366">
        <v>1472</v>
      </c>
      <c r="U23" s="366">
        <v>7325</v>
      </c>
      <c r="V23" s="367">
        <f t="shared" si="3"/>
        <v>109.15550151178508</v>
      </c>
      <c r="W23" s="364">
        <f>C23+H23+M23+R23+ACP_Agri11!M23</f>
        <v>69818</v>
      </c>
      <c r="X23" s="365">
        <f>D23+I23+N23+S23+ACP_Agri11!N23</f>
        <v>188601.97999999998</v>
      </c>
      <c r="Y23" s="364">
        <f>E23+J23+O23+T23+ACP_Agri11!O23</f>
        <v>19001</v>
      </c>
      <c r="Z23" s="364">
        <f>F23+K23+P23+U23+ACP_Agri11!P23</f>
        <v>28541</v>
      </c>
      <c r="AA23" s="367">
        <f t="shared" si="4"/>
        <v>15.13292702441406</v>
      </c>
      <c r="AB23" s="360"/>
    </row>
    <row r="24" spans="1:28" ht="15" customHeight="1">
      <c r="A24" s="362">
        <v>18</v>
      </c>
      <c r="B24" s="363" t="s">
        <v>27</v>
      </c>
      <c r="C24" s="364">
        <v>14079</v>
      </c>
      <c r="D24" s="365">
        <v>40631.03</v>
      </c>
      <c r="E24" s="366">
        <v>4545</v>
      </c>
      <c r="F24" s="366">
        <v>14881</v>
      </c>
      <c r="G24" s="367">
        <f t="shared" si="0"/>
        <v>36.62471761114597</v>
      </c>
      <c r="H24" s="364">
        <v>1479</v>
      </c>
      <c r="I24" s="365">
        <v>4880.27</v>
      </c>
      <c r="J24" s="366">
        <v>1011</v>
      </c>
      <c r="K24" s="366">
        <v>878</v>
      </c>
      <c r="L24" s="367">
        <f t="shared" si="1"/>
        <v>17.990807885629277</v>
      </c>
      <c r="M24" s="364">
        <v>7165</v>
      </c>
      <c r="N24" s="365">
        <v>20015.92</v>
      </c>
      <c r="O24" s="366">
        <v>10735</v>
      </c>
      <c r="P24" s="366">
        <v>8652</v>
      </c>
      <c r="Q24" s="367">
        <f t="shared" si="2"/>
        <v>43.22559242842698</v>
      </c>
      <c r="R24" s="364">
        <v>5469</v>
      </c>
      <c r="S24" s="365">
        <v>10359.76</v>
      </c>
      <c r="T24" s="366">
        <v>358</v>
      </c>
      <c r="U24" s="366">
        <v>413</v>
      </c>
      <c r="V24" s="367">
        <f t="shared" si="3"/>
        <v>3.986578839664239</v>
      </c>
      <c r="W24" s="364">
        <f>C24+H24+M24+R24+ACP_Agri11!M24</f>
        <v>134561</v>
      </c>
      <c r="X24" s="365">
        <f>D24+I24+N24+S24+ACP_Agri11!N24</f>
        <v>263627.72</v>
      </c>
      <c r="Y24" s="364">
        <f>E24+J24+O24+T24+ACP_Agri11!O24</f>
        <v>34826</v>
      </c>
      <c r="Z24" s="364">
        <f>F24+K24+P24+U24+ACP_Agri11!P24</f>
        <v>72515</v>
      </c>
      <c r="AA24" s="367">
        <f t="shared" si="4"/>
        <v>27.50659149197209</v>
      </c>
      <c r="AB24" s="360"/>
    </row>
    <row r="25" spans="1:28" ht="15" customHeight="1">
      <c r="A25" s="362">
        <v>19</v>
      </c>
      <c r="B25" s="363" t="s">
        <v>28</v>
      </c>
      <c r="C25" s="364">
        <v>1034</v>
      </c>
      <c r="D25" s="365">
        <v>4851.1</v>
      </c>
      <c r="E25" s="366">
        <v>0</v>
      </c>
      <c r="F25" s="366">
        <v>0</v>
      </c>
      <c r="G25" s="367">
        <f t="shared" si="0"/>
        <v>0</v>
      </c>
      <c r="H25" s="364">
        <v>119</v>
      </c>
      <c r="I25" s="365">
        <v>362.84</v>
      </c>
      <c r="J25" s="366">
        <v>4</v>
      </c>
      <c r="K25" s="366">
        <v>27</v>
      </c>
      <c r="L25" s="367">
        <f t="shared" si="1"/>
        <v>7.441296439201852</v>
      </c>
      <c r="M25" s="364">
        <v>303</v>
      </c>
      <c r="N25" s="365">
        <v>1399.11</v>
      </c>
      <c r="O25" s="366">
        <v>33</v>
      </c>
      <c r="P25" s="366">
        <v>387</v>
      </c>
      <c r="Q25" s="367">
        <f t="shared" si="2"/>
        <v>27.66044128052834</v>
      </c>
      <c r="R25" s="364">
        <v>212</v>
      </c>
      <c r="S25" s="365">
        <v>297.81</v>
      </c>
      <c r="T25" s="366">
        <v>0</v>
      </c>
      <c r="U25" s="366">
        <v>0</v>
      </c>
      <c r="V25" s="367">
        <f t="shared" si="3"/>
        <v>0</v>
      </c>
      <c r="W25" s="364">
        <f>C25+H25+M25+R25+ACP_Agri11!M25</f>
        <v>2886</v>
      </c>
      <c r="X25" s="365">
        <f>D25+I25+N25+S25+ACP_Agri11!N25</f>
        <v>9326.69</v>
      </c>
      <c r="Y25" s="364">
        <f>E25+J25+O25+T25+ACP_Agri11!O25</f>
        <v>57</v>
      </c>
      <c r="Z25" s="364">
        <f>F25+K25+P25+U25+ACP_Agri11!P25</f>
        <v>476</v>
      </c>
      <c r="AA25" s="367">
        <f t="shared" si="4"/>
        <v>5.103632692841726</v>
      </c>
      <c r="AB25" s="360"/>
    </row>
    <row r="26" spans="1:28" ht="15" customHeight="1">
      <c r="A26" s="362">
        <v>20</v>
      </c>
      <c r="B26" s="363" t="s">
        <v>29</v>
      </c>
      <c r="C26" s="364">
        <v>1388</v>
      </c>
      <c r="D26" s="365">
        <v>5714.38</v>
      </c>
      <c r="E26" s="366">
        <v>5595</v>
      </c>
      <c r="F26" s="366">
        <v>19695</v>
      </c>
      <c r="G26" s="367">
        <f t="shared" si="0"/>
        <v>344.6568131625828</v>
      </c>
      <c r="H26" s="364">
        <v>196</v>
      </c>
      <c r="I26" s="365">
        <v>637.65</v>
      </c>
      <c r="J26" s="366">
        <v>394</v>
      </c>
      <c r="K26" s="366">
        <v>848</v>
      </c>
      <c r="L26" s="367">
        <f t="shared" si="1"/>
        <v>132.988316474555</v>
      </c>
      <c r="M26" s="364">
        <v>610</v>
      </c>
      <c r="N26" s="365">
        <v>2412.73</v>
      </c>
      <c r="O26" s="366">
        <v>1316</v>
      </c>
      <c r="P26" s="366">
        <v>9184</v>
      </c>
      <c r="Q26" s="367">
        <f t="shared" si="2"/>
        <v>380.64764809987025</v>
      </c>
      <c r="R26" s="364">
        <v>710</v>
      </c>
      <c r="S26" s="365">
        <v>1336.57</v>
      </c>
      <c r="T26" s="366">
        <v>572</v>
      </c>
      <c r="U26" s="366">
        <v>4593</v>
      </c>
      <c r="V26" s="367">
        <f t="shared" si="3"/>
        <v>343.6408119290423</v>
      </c>
      <c r="W26" s="364">
        <f>C26+H26+M26+R26+ACP_Agri11!M26</f>
        <v>7888</v>
      </c>
      <c r="X26" s="365">
        <f>D26+I26+N26+S26+ACP_Agri11!N26</f>
        <v>21848.64</v>
      </c>
      <c r="Y26" s="364">
        <f>E26+J26+O26+T26+ACP_Agri11!O26</f>
        <v>15839</v>
      </c>
      <c r="Z26" s="364">
        <f>F26+K26+P26+U26+ACP_Agri11!P26</f>
        <v>49347</v>
      </c>
      <c r="AA26" s="367">
        <f t="shared" si="4"/>
        <v>225.8584516015642</v>
      </c>
      <c r="AB26" s="373"/>
    </row>
    <row r="27" spans="1:28" ht="15" customHeight="1">
      <c r="A27" s="362">
        <v>21</v>
      </c>
      <c r="B27" s="363" t="s">
        <v>30</v>
      </c>
      <c r="C27" s="364">
        <v>0</v>
      </c>
      <c r="D27" s="365">
        <v>0</v>
      </c>
      <c r="E27" s="366">
        <v>0</v>
      </c>
      <c r="F27" s="366">
        <v>0</v>
      </c>
      <c r="G27" s="367" t="e">
        <f t="shared" si="0"/>
        <v>#DIV/0!</v>
      </c>
      <c r="H27" s="364">
        <v>0</v>
      </c>
      <c r="I27" s="365">
        <v>0</v>
      </c>
      <c r="J27" s="366">
        <v>0</v>
      </c>
      <c r="K27" s="366">
        <v>0</v>
      </c>
      <c r="L27" s="367" t="e">
        <f t="shared" si="1"/>
        <v>#DIV/0!</v>
      </c>
      <c r="M27" s="364">
        <v>0</v>
      </c>
      <c r="N27" s="365">
        <v>0</v>
      </c>
      <c r="O27" s="366">
        <v>0</v>
      </c>
      <c r="P27" s="366">
        <v>0</v>
      </c>
      <c r="Q27" s="367" t="e">
        <f t="shared" si="2"/>
        <v>#DIV/0!</v>
      </c>
      <c r="R27" s="364">
        <v>0</v>
      </c>
      <c r="S27" s="365">
        <v>0</v>
      </c>
      <c r="T27" s="366">
        <v>0</v>
      </c>
      <c r="U27" s="366">
        <v>0</v>
      </c>
      <c r="V27" s="367" t="e">
        <f t="shared" si="3"/>
        <v>#DIV/0!</v>
      </c>
      <c r="W27" s="364">
        <f>C27+H27+M27+R27+ACP_Agri11!M27</f>
        <v>0</v>
      </c>
      <c r="X27" s="365">
        <f>D27+I27+N27+S27+ACP_Agri11!N27</f>
        <v>0</v>
      </c>
      <c r="Y27" s="364">
        <f>E27+J27+O27+T27+ACP_Agri11!O27</f>
        <v>0</v>
      </c>
      <c r="Z27" s="364">
        <f>F27+K27+P27+U27+ACP_Agri11!P27</f>
        <v>0</v>
      </c>
      <c r="AA27" s="367" t="e">
        <f t="shared" si="4"/>
        <v>#DIV/0!</v>
      </c>
      <c r="AB27" s="360"/>
    </row>
    <row r="28" spans="1:28" s="218" customFormat="1" ht="15" customHeight="1">
      <c r="A28" s="368"/>
      <c r="B28" s="368" t="s">
        <v>31</v>
      </c>
      <c r="C28" s="369">
        <f>SUM(C7:C27)</f>
        <v>152560</v>
      </c>
      <c r="D28" s="370">
        <f aca="true" t="shared" si="5" ref="D28:Z28">SUM(D7:D27)</f>
        <v>605332.91</v>
      </c>
      <c r="E28" s="369">
        <f t="shared" si="5"/>
        <v>65912</v>
      </c>
      <c r="F28" s="369">
        <f t="shared" si="5"/>
        <v>439471</v>
      </c>
      <c r="G28" s="371">
        <f t="shared" si="0"/>
        <v>72.59988557370852</v>
      </c>
      <c r="H28" s="369">
        <f t="shared" si="5"/>
        <v>18452</v>
      </c>
      <c r="I28" s="370">
        <f t="shared" si="5"/>
        <v>58491.299999999996</v>
      </c>
      <c r="J28" s="369">
        <f t="shared" si="5"/>
        <v>7393</v>
      </c>
      <c r="K28" s="369">
        <f t="shared" si="5"/>
        <v>10571</v>
      </c>
      <c r="L28" s="367">
        <f t="shared" si="1"/>
        <v>18.07277321584578</v>
      </c>
      <c r="M28" s="369">
        <f t="shared" si="5"/>
        <v>62524</v>
      </c>
      <c r="N28" s="370">
        <f t="shared" si="5"/>
        <v>229154.92999999996</v>
      </c>
      <c r="O28" s="369">
        <f t="shared" si="5"/>
        <v>49814</v>
      </c>
      <c r="P28" s="369">
        <f t="shared" si="5"/>
        <v>133710</v>
      </c>
      <c r="Q28" s="367">
        <f t="shared" si="2"/>
        <v>58.349170144408426</v>
      </c>
      <c r="R28" s="369">
        <f t="shared" si="5"/>
        <v>64115</v>
      </c>
      <c r="S28" s="370">
        <f t="shared" si="5"/>
        <v>125594.17</v>
      </c>
      <c r="T28" s="369">
        <f t="shared" si="5"/>
        <v>51224</v>
      </c>
      <c r="U28" s="369">
        <f t="shared" si="5"/>
        <v>152537</v>
      </c>
      <c r="V28" s="367">
        <f t="shared" si="3"/>
        <v>121.45229352604504</v>
      </c>
      <c r="W28" s="369">
        <f t="shared" si="5"/>
        <v>1268846</v>
      </c>
      <c r="X28" s="370">
        <f t="shared" si="5"/>
        <v>3228959.7800000003</v>
      </c>
      <c r="Y28" s="369">
        <f t="shared" si="5"/>
        <v>811094</v>
      </c>
      <c r="Z28" s="369">
        <f t="shared" si="5"/>
        <v>1927337</v>
      </c>
      <c r="AA28" s="371">
        <f t="shared" si="4"/>
        <v>59.689099007606714</v>
      </c>
      <c r="AB28" s="376"/>
    </row>
    <row r="29" spans="1:28" ht="15" customHeight="1">
      <c r="A29" s="362">
        <v>22</v>
      </c>
      <c r="B29" s="363" t="s">
        <v>32</v>
      </c>
      <c r="C29" s="364">
        <v>274</v>
      </c>
      <c r="D29" s="365">
        <v>1493.29</v>
      </c>
      <c r="E29" s="366">
        <v>0</v>
      </c>
      <c r="F29" s="366">
        <v>358</v>
      </c>
      <c r="G29" s="367">
        <f t="shared" si="0"/>
        <v>23.97390995720858</v>
      </c>
      <c r="H29" s="364">
        <v>90</v>
      </c>
      <c r="I29" s="365">
        <v>247.4</v>
      </c>
      <c r="J29" s="366">
        <v>0</v>
      </c>
      <c r="K29" s="366">
        <v>0</v>
      </c>
      <c r="L29" s="367">
        <f t="shared" si="1"/>
        <v>0</v>
      </c>
      <c r="M29" s="364">
        <v>267</v>
      </c>
      <c r="N29" s="365">
        <v>1232.27</v>
      </c>
      <c r="O29" s="366">
        <v>0</v>
      </c>
      <c r="P29" s="366">
        <v>1323</v>
      </c>
      <c r="Q29" s="367">
        <f t="shared" si="2"/>
        <v>107.36283444375016</v>
      </c>
      <c r="R29" s="364">
        <v>448</v>
      </c>
      <c r="S29" s="365">
        <v>1099.25</v>
      </c>
      <c r="T29" s="366">
        <v>0</v>
      </c>
      <c r="U29" s="366">
        <v>0</v>
      </c>
      <c r="V29" s="367">
        <f t="shared" si="3"/>
        <v>0</v>
      </c>
      <c r="W29" s="364">
        <f>C29+H29+M29+R29+ACP_Agri11!M29</f>
        <v>1157</v>
      </c>
      <c r="X29" s="365">
        <f>D29+I29+N29+S29+ACP_Agri11!N29</f>
        <v>4271.63</v>
      </c>
      <c r="Y29" s="364">
        <f>E29+J29+O29+T29+ACP_Agri11!O29</f>
        <v>0</v>
      </c>
      <c r="Z29" s="364">
        <f>F29+K29+P29+U29+ACP_Agri11!P29</f>
        <v>1681</v>
      </c>
      <c r="AA29" s="367">
        <f t="shared" si="4"/>
        <v>39.352659289311106</v>
      </c>
      <c r="AB29" s="373"/>
    </row>
    <row r="30" spans="1:28" ht="15" customHeight="1">
      <c r="A30" s="362">
        <v>23</v>
      </c>
      <c r="B30" s="363" t="s">
        <v>33</v>
      </c>
      <c r="C30" s="364">
        <v>250</v>
      </c>
      <c r="D30" s="365">
        <v>1165.46</v>
      </c>
      <c r="E30" s="366">
        <v>0</v>
      </c>
      <c r="F30" s="366">
        <v>0</v>
      </c>
      <c r="G30" s="367">
        <f t="shared" si="0"/>
        <v>0</v>
      </c>
      <c r="H30" s="364">
        <v>46</v>
      </c>
      <c r="I30" s="365">
        <v>136.88</v>
      </c>
      <c r="J30" s="366">
        <v>0</v>
      </c>
      <c r="K30" s="366">
        <v>0</v>
      </c>
      <c r="L30" s="367">
        <f t="shared" si="1"/>
        <v>0</v>
      </c>
      <c r="M30" s="364">
        <v>144</v>
      </c>
      <c r="N30" s="365">
        <v>676.84</v>
      </c>
      <c r="O30" s="366">
        <v>0</v>
      </c>
      <c r="P30" s="366">
        <v>0</v>
      </c>
      <c r="Q30" s="367">
        <f t="shared" si="2"/>
        <v>0</v>
      </c>
      <c r="R30" s="364">
        <v>52</v>
      </c>
      <c r="S30" s="365">
        <v>158.06</v>
      </c>
      <c r="T30" s="366">
        <v>0</v>
      </c>
      <c r="U30" s="366">
        <v>0</v>
      </c>
      <c r="V30" s="367">
        <f t="shared" si="3"/>
        <v>0</v>
      </c>
      <c r="W30" s="364">
        <f>C30+H30+M30+R30+ACP_Agri11!M30</f>
        <v>526</v>
      </c>
      <c r="X30" s="365">
        <f>D30+I30+N30+S30+ACP_Agri11!N30</f>
        <v>2249.88</v>
      </c>
      <c r="Y30" s="364">
        <f>E30+J30+O30+T30+ACP_Agri11!O30</f>
        <v>0</v>
      </c>
      <c r="Z30" s="364">
        <f>F30+K30+P30+U30+ACP_Agri11!P30</f>
        <v>0</v>
      </c>
      <c r="AA30" s="367">
        <f t="shared" si="4"/>
        <v>0</v>
      </c>
      <c r="AB30" s="360"/>
    </row>
    <row r="31" spans="1:28" ht="15" customHeight="1">
      <c r="A31" s="362">
        <v>24</v>
      </c>
      <c r="B31" s="363" t="s">
        <v>34</v>
      </c>
      <c r="C31" s="364">
        <v>755</v>
      </c>
      <c r="D31" s="365">
        <v>3471.57</v>
      </c>
      <c r="E31" s="366">
        <v>617</v>
      </c>
      <c r="F31" s="366">
        <v>1806</v>
      </c>
      <c r="G31" s="367">
        <f t="shared" si="0"/>
        <v>52.02257191990943</v>
      </c>
      <c r="H31" s="364">
        <v>79</v>
      </c>
      <c r="I31" s="365">
        <v>235.21</v>
      </c>
      <c r="J31" s="366">
        <v>0</v>
      </c>
      <c r="K31" s="366">
        <v>0</v>
      </c>
      <c r="L31" s="367">
        <f t="shared" si="1"/>
        <v>0</v>
      </c>
      <c r="M31" s="364">
        <v>358</v>
      </c>
      <c r="N31" s="365">
        <v>1591.91</v>
      </c>
      <c r="O31" s="366">
        <v>0</v>
      </c>
      <c r="P31" s="366">
        <v>0</v>
      </c>
      <c r="Q31" s="367">
        <f t="shared" si="2"/>
        <v>0</v>
      </c>
      <c r="R31" s="364">
        <v>226</v>
      </c>
      <c r="S31" s="365">
        <v>393.94</v>
      </c>
      <c r="T31" s="366">
        <v>0</v>
      </c>
      <c r="U31" s="366">
        <v>0</v>
      </c>
      <c r="V31" s="367">
        <f t="shared" si="3"/>
        <v>0</v>
      </c>
      <c r="W31" s="364">
        <f>C31+H31+M31+R31+ACP_Agri11!M31</f>
        <v>1802</v>
      </c>
      <c r="X31" s="365">
        <f>D31+I31+N31+S31+ACP_Agri11!N31</f>
        <v>6263.04</v>
      </c>
      <c r="Y31" s="364">
        <f>E31+J31+O31+T31+ACP_Agri11!O31</f>
        <v>617</v>
      </c>
      <c r="Z31" s="364">
        <f>F31+K31+P31+U31+ACP_Agri11!P31</f>
        <v>1806</v>
      </c>
      <c r="AA31" s="367">
        <f t="shared" si="4"/>
        <v>28.835836909871244</v>
      </c>
      <c r="AB31" s="360"/>
    </row>
    <row r="32" spans="1:28" ht="15" customHeight="1">
      <c r="A32" s="362">
        <v>25</v>
      </c>
      <c r="B32" s="363" t="s">
        <v>35</v>
      </c>
      <c r="C32" s="364">
        <v>2522</v>
      </c>
      <c r="D32" s="365">
        <v>13714.24</v>
      </c>
      <c r="E32" s="366">
        <v>3</v>
      </c>
      <c r="F32" s="366">
        <v>57</v>
      </c>
      <c r="G32" s="367">
        <f t="shared" si="0"/>
        <v>0.41562638542128477</v>
      </c>
      <c r="H32" s="364">
        <v>72</v>
      </c>
      <c r="I32" s="365">
        <v>233.5</v>
      </c>
      <c r="J32" s="366">
        <v>2</v>
      </c>
      <c r="K32" s="366">
        <v>3</v>
      </c>
      <c r="L32" s="367">
        <f t="shared" si="1"/>
        <v>1.284796573875803</v>
      </c>
      <c r="M32" s="364">
        <v>218</v>
      </c>
      <c r="N32" s="365">
        <v>1004.76</v>
      </c>
      <c r="O32" s="366">
        <v>16</v>
      </c>
      <c r="P32" s="366">
        <v>265</v>
      </c>
      <c r="Q32" s="367">
        <f t="shared" si="2"/>
        <v>26.374457581910107</v>
      </c>
      <c r="R32" s="364">
        <v>70</v>
      </c>
      <c r="S32" s="365">
        <v>190.07</v>
      </c>
      <c r="T32" s="366">
        <v>0</v>
      </c>
      <c r="U32" s="366">
        <v>0</v>
      </c>
      <c r="V32" s="367">
        <f t="shared" si="3"/>
        <v>0</v>
      </c>
      <c r="W32" s="364">
        <f>C32+H32+M32+R32+ACP_Agri11!M32</f>
        <v>3032</v>
      </c>
      <c r="X32" s="365">
        <f>D32+I32+N32+S32+ACP_Agri11!N32</f>
        <v>15532</v>
      </c>
      <c r="Y32" s="364">
        <f>E32+J32+O32+T32+ACP_Agri11!O32</f>
        <v>21</v>
      </c>
      <c r="Z32" s="364">
        <f>F32+K32+P32+U32+ACP_Agri11!P32</f>
        <v>325</v>
      </c>
      <c r="AA32" s="367">
        <f t="shared" si="4"/>
        <v>2.09245428792171</v>
      </c>
      <c r="AB32" s="360"/>
    </row>
    <row r="33" spans="1:28" ht="15" customHeight="1">
      <c r="A33" s="362">
        <v>26</v>
      </c>
      <c r="B33" s="363" t="s">
        <v>36</v>
      </c>
      <c r="C33" s="364">
        <v>814</v>
      </c>
      <c r="D33" s="365">
        <v>3666.09</v>
      </c>
      <c r="E33" s="366">
        <v>1451</v>
      </c>
      <c r="F33" s="366">
        <v>14576</v>
      </c>
      <c r="G33" s="367">
        <f t="shared" si="0"/>
        <v>397.5898027598886</v>
      </c>
      <c r="H33" s="364">
        <v>150</v>
      </c>
      <c r="I33" s="365">
        <v>433.64</v>
      </c>
      <c r="J33" s="366">
        <v>0</v>
      </c>
      <c r="K33" s="366">
        <v>0</v>
      </c>
      <c r="L33" s="367">
        <f t="shared" si="1"/>
        <v>0</v>
      </c>
      <c r="M33" s="364">
        <v>492</v>
      </c>
      <c r="N33" s="365">
        <v>1955.07</v>
      </c>
      <c r="O33" s="366">
        <v>0</v>
      </c>
      <c r="P33" s="366">
        <v>0</v>
      </c>
      <c r="Q33" s="367">
        <f t="shared" si="2"/>
        <v>0</v>
      </c>
      <c r="R33" s="364">
        <v>272</v>
      </c>
      <c r="S33" s="365">
        <v>550.56</v>
      </c>
      <c r="T33" s="366">
        <v>0</v>
      </c>
      <c r="U33" s="366">
        <v>0</v>
      </c>
      <c r="V33" s="367">
        <f t="shared" si="3"/>
        <v>0</v>
      </c>
      <c r="W33" s="364">
        <f>C33+H33+M33+R33+ACP_Agri11!M33</f>
        <v>2636</v>
      </c>
      <c r="X33" s="365">
        <f>D33+I33+N33+S33+ACP_Agri11!N33</f>
        <v>9215.400000000001</v>
      </c>
      <c r="Y33" s="364">
        <f>E33+J33+O33+T33+ACP_Agri11!O33</f>
        <v>1468</v>
      </c>
      <c r="Z33" s="364">
        <f>F33+K33+P33+U33+ACP_Agri11!P33</f>
        <v>14587</v>
      </c>
      <c r="AA33" s="367">
        <f t="shared" si="4"/>
        <v>158.2893851596241</v>
      </c>
      <c r="AB33" s="360"/>
    </row>
    <row r="34" spans="1:28" ht="15" customHeight="1">
      <c r="A34" s="362">
        <v>27</v>
      </c>
      <c r="B34" s="363" t="s">
        <v>37</v>
      </c>
      <c r="C34" s="364">
        <v>83628</v>
      </c>
      <c r="D34" s="365">
        <v>382872.27</v>
      </c>
      <c r="E34" s="366">
        <v>4653</v>
      </c>
      <c r="F34" s="366">
        <v>145608</v>
      </c>
      <c r="G34" s="367">
        <f t="shared" si="0"/>
        <v>38.03043767050562</v>
      </c>
      <c r="H34" s="364">
        <v>12628</v>
      </c>
      <c r="I34" s="365">
        <v>39762.42</v>
      </c>
      <c r="J34" s="366">
        <v>1464</v>
      </c>
      <c r="K34" s="366">
        <v>11812</v>
      </c>
      <c r="L34" s="367">
        <f t="shared" si="1"/>
        <v>29.706441408747256</v>
      </c>
      <c r="M34" s="364">
        <v>39892</v>
      </c>
      <c r="N34" s="365">
        <v>161568.35</v>
      </c>
      <c r="O34" s="366">
        <v>10220</v>
      </c>
      <c r="P34" s="366">
        <v>62844</v>
      </c>
      <c r="Q34" s="367">
        <f t="shared" si="2"/>
        <v>38.89623184243696</v>
      </c>
      <c r="R34" s="364">
        <v>45939</v>
      </c>
      <c r="S34" s="365">
        <v>96672.97</v>
      </c>
      <c r="T34" s="366">
        <v>5</v>
      </c>
      <c r="U34" s="366">
        <v>200</v>
      </c>
      <c r="V34" s="367">
        <f t="shared" si="3"/>
        <v>0.20688306152174699</v>
      </c>
      <c r="W34" s="364">
        <f>C34+H34+M34+R34+ACP_Agri11!M34</f>
        <v>874894</v>
      </c>
      <c r="X34" s="365">
        <f>D34+I34+N34+S34+ACP_Agri11!N34</f>
        <v>2331272.2300000004</v>
      </c>
      <c r="Y34" s="364">
        <f>E34+J34+O34+T34+ACP_Agri11!O34</f>
        <v>427641</v>
      </c>
      <c r="Z34" s="364">
        <f>F34+K34+P34+U34+ACP_Agri11!P34</f>
        <v>874479</v>
      </c>
      <c r="AA34" s="367">
        <f t="shared" si="4"/>
        <v>37.51080584870176</v>
      </c>
      <c r="AB34" s="360"/>
    </row>
    <row r="35" spans="1:28" s="218" customFormat="1" ht="15" customHeight="1">
      <c r="A35" s="368"/>
      <c r="B35" s="368" t="s">
        <v>31</v>
      </c>
      <c r="C35" s="369">
        <f>SUM(C29:C34)</f>
        <v>88243</v>
      </c>
      <c r="D35" s="370">
        <f aca="true" t="shared" si="6" ref="D35:Z35">SUM(D29:D34)</f>
        <v>406382.92000000004</v>
      </c>
      <c r="E35" s="369">
        <f t="shared" si="6"/>
        <v>6724</v>
      </c>
      <c r="F35" s="369">
        <f t="shared" si="6"/>
        <v>162405</v>
      </c>
      <c r="G35" s="371">
        <f t="shared" si="0"/>
        <v>39.96353980624973</v>
      </c>
      <c r="H35" s="369">
        <f t="shared" si="6"/>
        <v>13065</v>
      </c>
      <c r="I35" s="370">
        <f t="shared" si="6"/>
        <v>41049.049999999996</v>
      </c>
      <c r="J35" s="369">
        <f t="shared" si="6"/>
        <v>1466</v>
      </c>
      <c r="K35" s="369">
        <f t="shared" si="6"/>
        <v>11815</v>
      </c>
      <c r="L35" s="367">
        <f t="shared" si="1"/>
        <v>28.78263930590355</v>
      </c>
      <c r="M35" s="369">
        <f t="shared" si="6"/>
        <v>41371</v>
      </c>
      <c r="N35" s="370">
        <f t="shared" si="6"/>
        <v>168029.2</v>
      </c>
      <c r="O35" s="369">
        <f t="shared" si="6"/>
        <v>10236</v>
      </c>
      <c r="P35" s="369">
        <f t="shared" si="6"/>
        <v>64432</v>
      </c>
      <c r="Q35" s="367">
        <f t="shared" si="2"/>
        <v>38.34571610172517</v>
      </c>
      <c r="R35" s="369">
        <f t="shared" si="6"/>
        <v>47007</v>
      </c>
      <c r="S35" s="370">
        <f t="shared" si="6"/>
        <v>99064.85</v>
      </c>
      <c r="T35" s="369">
        <f t="shared" si="6"/>
        <v>5</v>
      </c>
      <c r="U35" s="369">
        <f t="shared" si="6"/>
        <v>200</v>
      </c>
      <c r="V35" s="367">
        <f t="shared" si="3"/>
        <v>0.201887955213176</v>
      </c>
      <c r="W35" s="369">
        <f t="shared" si="6"/>
        <v>884047</v>
      </c>
      <c r="X35" s="370">
        <f t="shared" si="6"/>
        <v>2368804.1800000006</v>
      </c>
      <c r="Y35" s="369">
        <f t="shared" si="6"/>
        <v>429747</v>
      </c>
      <c r="Z35" s="369">
        <f t="shared" si="6"/>
        <v>892878</v>
      </c>
      <c r="AA35" s="371">
        <f t="shared" si="4"/>
        <v>37.69319589768707</v>
      </c>
      <c r="AB35" s="372"/>
    </row>
    <row r="36" spans="1:28" ht="15" customHeight="1">
      <c r="A36" s="362">
        <v>28</v>
      </c>
      <c r="B36" s="363" t="s">
        <v>38</v>
      </c>
      <c r="C36" s="364">
        <v>8849</v>
      </c>
      <c r="D36" s="365">
        <v>42385.81</v>
      </c>
      <c r="E36" s="366">
        <v>2445</v>
      </c>
      <c r="F36" s="366">
        <v>99771</v>
      </c>
      <c r="G36" s="367">
        <f t="shared" si="0"/>
        <v>235.3877394344947</v>
      </c>
      <c r="H36" s="364">
        <v>530</v>
      </c>
      <c r="I36" s="365">
        <v>1612.44</v>
      </c>
      <c r="J36" s="366">
        <v>4</v>
      </c>
      <c r="K36" s="366">
        <v>9</v>
      </c>
      <c r="L36" s="367">
        <f t="shared" si="1"/>
        <v>0.5581603036392052</v>
      </c>
      <c r="M36" s="364">
        <v>1796</v>
      </c>
      <c r="N36" s="365">
        <v>8271.99</v>
      </c>
      <c r="O36" s="366">
        <v>5708</v>
      </c>
      <c r="P36" s="366">
        <v>57869</v>
      </c>
      <c r="Q36" s="367">
        <f t="shared" si="2"/>
        <v>699.577731597838</v>
      </c>
      <c r="R36" s="364">
        <v>1734</v>
      </c>
      <c r="S36" s="365">
        <v>4329.79</v>
      </c>
      <c r="T36" s="366">
        <v>28586</v>
      </c>
      <c r="U36" s="366">
        <v>2681</v>
      </c>
      <c r="V36" s="367">
        <f t="shared" si="3"/>
        <v>61.919862164215814</v>
      </c>
      <c r="W36" s="364">
        <f>C36+H36+M36+R36+ACP_Agri11!M36</f>
        <v>40270</v>
      </c>
      <c r="X36" s="365">
        <f>D36+I36+N36+S36+ACP_Agri11!N36</f>
        <v>114819</v>
      </c>
      <c r="Y36" s="364">
        <f>E36+J36+O36+T36+ACP_Agri11!O36</f>
        <v>104677</v>
      </c>
      <c r="Z36" s="364">
        <f>F36+K36+P36+U36+ACP_Agri11!P36</f>
        <v>213090</v>
      </c>
      <c r="AA36" s="367">
        <f t="shared" si="4"/>
        <v>185.58775115616754</v>
      </c>
      <c r="AB36" s="360"/>
    </row>
    <row r="37" spans="1:28" ht="15" customHeight="1">
      <c r="A37" s="362">
        <v>29</v>
      </c>
      <c r="B37" s="363" t="s">
        <v>39</v>
      </c>
      <c r="C37" s="364">
        <v>140</v>
      </c>
      <c r="D37" s="365">
        <v>767.72</v>
      </c>
      <c r="E37" s="366">
        <v>0</v>
      </c>
      <c r="F37" s="366">
        <v>0</v>
      </c>
      <c r="G37" s="367">
        <f t="shared" si="0"/>
        <v>0</v>
      </c>
      <c r="H37" s="364">
        <v>4</v>
      </c>
      <c r="I37" s="365">
        <v>6.5</v>
      </c>
      <c r="J37" s="366">
        <v>0</v>
      </c>
      <c r="K37" s="366">
        <v>0</v>
      </c>
      <c r="L37" s="367">
        <f t="shared" si="1"/>
        <v>0</v>
      </c>
      <c r="M37" s="364">
        <v>12</v>
      </c>
      <c r="N37" s="365">
        <v>62.2</v>
      </c>
      <c r="O37" s="366">
        <v>0</v>
      </c>
      <c r="P37" s="366">
        <v>0</v>
      </c>
      <c r="Q37" s="367">
        <f t="shared" si="2"/>
        <v>0</v>
      </c>
      <c r="R37" s="364">
        <v>8</v>
      </c>
      <c r="S37" s="365">
        <v>26.8</v>
      </c>
      <c r="T37" s="366">
        <v>0</v>
      </c>
      <c r="U37" s="366">
        <v>0</v>
      </c>
      <c r="V37" s="367">
        <f t="shared" si="3"/>
        <v>0</v>
      </c>
      <c r="W37" s="364">
        <f>C37+H37+M37+R37+ACP_Agri11!M37</f>
        <v>164</v>
      </c>
      <c r="X37" s="365">
        <f>D37+I37+N37+S37+ACP_Agri11!N37</f>
        <v>863.22</v>
      </c>
      <c r="Y37" s="364">
        <f>E37+J37+O37+T37+ACP_Agri11!O37</f>
        <v>0</v>
      </c>
      <c r="Z37" s="364">
        <f>F37+K37+P37+U37+ACP_Agri11!P37</f>
        <v>0</v>
      </c>
      <c r="AA37" s="367">
        <f t="shared" si="4"/>
        <v>0</v>
      </c>
      <c r="AB37" s="360"/>
    </row>
    <row r="38" spans="1:28" ht="15" customHeight="1">
      <c r="A38" s="362">
        <v>30</v>
      </c>
      <c r="B38" s="363" t="s">
        <v>40</v>
      </c>
      <c r="C38" s="364">
        <v>88</v>
      </c>
      <c r="D38" s="365">
        <v>338.34</v>
      </c>
      <c r="E38" s="366">
        <v>0</v>
      </c>
      <c r="F38" s="366">
        <v>0</v>
      </c>
      <c r="G38" s="367">
        <f t="shared" si="0"/>
        <v>0</v>
      </c>
      <c r="H38" s="364">
        <v>36</v>
      </c>
      <c r="I38" s="365">
        <v>115.4</v>
      </c>
      <c r="J38" s="366">
        <v>0</v>
      </c>
      <c r="K38" s="366">
        <v>0</v>
      </c>
      <c r="L38" s="367">
        <f t="shared" si="1"/>
        <v>0</v>
      </c>
      <c r="M38" s="364">
        <v>104</v>
      </c>
      <c r="N38" s="365">
        <v>470.92</v>
      </c>
      <c r="O38" s="366">
        <v>0</v>
      </c>
      <c r="P38" s="366">
        <v>0</v>
      </c>
      <c r="Q38" s="367">
        <f t="shared" si="2"/>
        <v>0</v>
      </c>
      <c r="R38" s="364">
        <v>26</v>
      </c>
      <c r="S38" s="365">
        <v>69.38</v>
      </c>
      <c r="T38" s="366">
        <v>0</v>
      </c>
      <c r="U38" s="366">
        <v>0</v>
      </c>
      <c r="V38" s="367">
        <f t="shared" si="3"/>
        <v>0</v>
      </c>
      <c r="W38" s="364">
        <f>C38+H38+M38+R38+ACP_Agri11!M38</f>
        <v>288</v>
      </c>
      <c r="X38" s="365">
        <f>D38+I38+N38+S38+ACP_Agri11!N38</f>
        <v>1106.68</v>
      </c>
      <c r="Y38" s="364">
        <f>E38+J38+O38+T38+ACP_Agri11!O38</f>
        <v>0</v>
      </c>
      <c r="Z38" s="364">
        <f>F38+K38+P38+U38+ACP_Agri11!P38</f>
        <v>0</v>
      </c>
      <c r="AA38" s="367">
        <f t="shared" si="4"/>
        <v>0</v>
      </c>
      <c r="AB38" s="360"/>
    </row>
    <row r="39" spans="1:28" ht="15" customHeight="1">
      <c r="A39" s="362">
        <v>31</v>
      </c>
      <c r="B39" s="363" t="s">
        <v>41</v>
      </c>
      <c r="C39" s="364">
        <v>11592</v>
      </c>
      <c r="D39" s="365">
        <v>55293.47</v>
      </c>
      <c r="E39" s="366">
        <v>41482</v>
      </c>
      <c r="F39" s="366">
        <v>65917</v>
      </c>
      <c r="G39" s="367">
        <f t="shared" si="0"/>
        <v>119.21299205855591</v>
      </c>
      <c r="H39" s="364">
        <v>1014</v>
      </c>
      <c r="I39" s="365">
        <v>3146.98</v>
      </c>
      <c r="J39" s="366">
        <v>144</v>
      </c>
      <c r="K39" s="366">
        <v>229</v>
      </c>
      <c r="L39" s="367">
        <f t="shared" si="1"/>
        <v>7.276817774501268</v>
      </c>
      <c r="M39" s="364">
        <v>3451</v>
      </c>
      <c r="N39" s="365">
        <v>15059.23</v>
      </c>
      <c r="O39" s="366">
        <v>283</v>
      </c>
      <c r="P39" s="366">
        <v>224</v>
      </c>
      <c r="Q39" s="367">
        <f t="shared" si="2"/>
        <v>1.4874598502048246</v>
      </c>
      <c r="R39" s="364">
        <v>2348</v>
      </c>
      <c r="S39" s="365">
        <v>4944.87</v>
      </c>
      <c r="T39" s="366">
        <v>377</v>
      </c>
      <c r="U39" s="366">
        <v>4077</v>
      </c>
      <c r="V39" s="367">
        <f t="shared" si="3"/>
        <v>82.44908359572648</v>
      </c>
      <c r="W39" s="364">
        <f>C39+H39+M39+R39+ACP_Agri11!M39</f>
        <v>53727</v>
      </c>
      <c r="X39" s="365">
        <f>D39+I39+N39+S39+ACP_Agri11!N39</f>
        <v>177120.79</v>
      </c>
      <c r="Y39" s="364">
        <f>E39+J39+O39+T39+ACP_Agri11!O39</f>
        <v>79276</v>
      </c>
      <c r="Z39" s="364">
        <f>F39+K39+P39+U39+ACP_Agri11!P39</f>
        <v>177839</v>
      </c>
      <c r="AA39" s="367">
        <f t="shared" si="4"/>
        <v>100.40549164217255</v>
      </c>
      <c r="AB39" s="360"/>
    </row>
    <row r="40" spans="1:28" ht="15" customHeight="1">
      <c r="A40" s="362">
        <v>32</v>
      </c>
      <c r="B40" s="363" t="s">
        <v>42</v>
      </c>
      <c r="C40" s="364">
        <v>10908</v>
      </c>
      <c r="D40" s="365">
        <v>49431.33</v>
      </c>
      <c r="E40" s="366">
        <v>3252</v>
      </c>
      <c r="F40" s="366">
        <v>92980</v>
      </c>
      <c r="G40" s="367">
        <f t="shared" si="0"/>
        <v>188.09932890739537</v>
      </c>
      <c r="H40" s="364">
        <v>1036</v>
      </c>
      <c r="I40" s="365">
        <v>3127.52</v>
      </c>
      <c r="J40" s="366">
        <v>48</v>
      </c>
      <c r="K40" s="366">
        <v>103</v>
      </c>
      <c r="L40" s="367">
        <f t="shared" si="1"/>
        <v>3.293344247199059</v>
      </c>
      <c r="M40" s="364">
        <v>3564</v>
      </c>
      <c r="N40" s="365">
        <v>16759.8</v>
      </c>
      <c r="O40" s="366">
        <v>448</v>
      </c>
      <c r="P40" s="366">
        <v>8982</v>
      </c>
      <c r="Q40" s="367">
        <f t="shared" si="2"/>
        <v>53.59252497046504</v>
      </c>
      <c r="R40" s="364">
        <v>5867</v>
      </c>
      <c r="S40" s="365">
        <v>12205.43</v>
      </c>
      <c r="T40" s="366">
        <v>610</v>
      </c>
      <c r="U40" s="366">
        <v>8817</v>
      </c>
      <c r="V40" s="367">
        <f t="shared" si="3"/>
        <v>72.238339820883</v>
      </c>
      <c r="W40" s="364">
        <f>C40+H40+M40+R40+ACP_Agri11!M40</f>
        <v>58323</v>
      </c>
      <c r="X40" s="365">
        <f>D40+I40+N40+S40+ACP_Agri11!N40</f>
        <v>175790.37</v>
      </c>
      <c r="Y40" s="364">
        <f>E40+J40+O40+T40+ACP_Agri11!O40</f>
        <v>42919</v>
      </c>
      <c r="Z40" s="364">
        <f>F40+K40+P40+U40+ACP_Agri11!P40</f>
        <v>156236</v>
      </c>
      <c r="AA40" s="367">
        <f t="shared" si="4"/>
        <v>88.87631330430672</v>
      </c>
      <c r="AB40" s="360"/>
    </row>
    <row r="41" spans="1:28" ht="15" customHeight="1">
      <c r="A41" s="362">
        <v>33</v>
      </c>
      <c r="B41" s="363" t="s">
        <v>43</v>
      </c>
      <c r="C41" s="364">
        <v>2671</v>
      </c>
      <c r="D41" s="365">
        <v>14291.89</v>
      </c>
      <c r="E41" s="366">
        <v>0</v>
      </c>
      <c r="F41" s="366">
        <v>0</v>
      </c>
      <c r="G41" s="367">
        <f t="shared" si="0"/>
        <v>0</v>
      </c>
      <c r="H41" s="364">
        <v>175</v>
      </c>
      <c r="I41" s="365">
        <v>556.47</v>
      </c>
      <c r="J41" s="366">
        <v>0</v>
      </c>
      <c r="K41" s="366">
        <v>0</v>
      </c>
      <c r="L41" s="367">
        <f t="shared" si="1"/>
        <v>0</v>
      </c>
      <c r="M41" s="364">
        <v>458</v>
      </c>
      <c r="N41" s="365">
        <v>2050.8</v>
      </c>
      <c r="O41" s="366">
        <v>0</v>
      </c>
      <c r="P41" s="366">
        <v>0</v>
      </c>
      <c r="Q41" s="367">
        <f t="shared" si="2"/>
        <v>0</v>
      </c>
      <c r="R41" s="364">
        <v>239</v>
      </c>
      <c r="S41" s="365">
        <v>741.32</v>
      </c>
      <c r="T41" s="366">
        <v>0</v>
      </c>
      <c r="U41" s="366">
        <v>0</v>
      </c>
      <c r="V41" s="367">
        <f t="shared" si="3"/>
        <v>0</v>
      </c>
      <c r="W41" s="364">
        <f>C41+H41+M41+R41+ACP_Agri11!M41</f>
        <v>6554</v>
      </c>
      <c r="X41" s="365">
        <f>D41+I41+N41+S41+ACP_Agri11!N41</f>
        <v>22923.949999999997</v>
      </c>
      <c r="Y41" s="364">
        <f>E41+J41+O41+T41+ACP_Agri11!O41</f>
        <v>73</v>
      </c>
      <c r="Z41" s="364">
        <f>F41+K41+P41+U41+ACP_Agri11!P41</f>
        <v>1232</v>
      </c>
      <c r="AA41" s="367">
        <f t="shared" si="4"/>
        <v>5.374291952303159</v>
      </c>
      <c r="AB41" s="360"/>
    </row>
    <row r="42" spans="1:28" ht="15" customHeight="1">
      <c r="A42" s="362">
        <v>34</v>
      </c>
      <c r="B42" s="363" t="s">
        <v>44</v>
      </c>
      <c r="C42" s="364">
        <v>0</v>
      </c>
      <c r="D42" s="365">
        <v>0</v>
      </c>
      <c r="E42" s="366">
        <v>0</v>
      </c>
      <c r="F42" s="366">
        <v>0</v>
      </c>
      <c r="G42" s="367" t="e">
        <f t="shared" si="0"/>
        <v>#DIV/0!</v>
      </c>
      <c r="H42" s="364">
        <v>0</v>
      </c>
      <c r="I42" s="365">
        <v>0</v>
      </c>
      <c r="J42" s="366">
        <v>0</v>
      </c>
      <c r="K42" s="366">
        <v>0</v>
      </c>
      <c r="L42" s="367" t="e">
        <f t="shared" si="1"/>
        <v>#DIV/0!</v>
      </c>
      <c r="M42" s="364">
        <v>0</v>
      </c>
      <c r="N42" s="365">
        <v>0</v>
      </c>
      <c r="O42" s="366">
        <v>0</v>
      </c>
      <c r="P42" s="366">
        <v>0</v>
      </c>
      <c r="Q42" s="367" t="e">
        <f t="shared" si="2"/>
        <v>#DIV/0!</v>
      </c>
      <c r="R42" s="364">
        <v>0</v>
      </c>
      <c r="S42" s="365">
        <v>0</v>
      </c>
      <c r="T42" s="366">
        <v>0</v>
      </c>
      <c r="U42" s="366">
        <v>0</v>
      </c>
      <c r="V42" s="367" t="e">
        <f t="shared" si="3"/>
        <v>#DIV/0!</v>
      </c>
      <c r="W42" s="364">
        <f>C42+H42+M42+R42+ACP_Agri11!M42</f>
        <v>0</v>
      </c>
      <c r="X42" s="365">
        <f>D42+I42+N42+S42+ACP_Agri11!N42</f>
        <v>0</v>
      </c>
      <c r="Y42" s="364">
        <f>E42+J42+O42+T42+ACP_Agri11!O42</f>
        <v>0</v>
      </c>
      <c r="Z42" s="364">
        <f>F42+K42+P42+U42+ACP_Agri11!P42</f>
        <v>0</v>
      </c>
      <c r="AA42" s="367" t="e">
        <f t="shared" si="4"/>
        <v>#DIV/0!</v>
      </c>
      <c r="AB42" s="360"/>
    </row>
    <row r="43" spans="1:28" ht="15" customHeight="1">
      <c r="A43" s="362">
        <v>35</v>
      </c>
      <c r="B43" s="363" t="s">
        <v>45</v>
      </c>
      <c r="C43" s="364">
        <v>667</v>
      </c>
      <c r="D43" s="365">
        <v>2613.74</v>
      </c>
      <c r="E43" s="366">
        <v>5</v>
      </c>
      <c r="F43" s="366">
        <v>163</v>
      </c>
      <c r="G43" s="367">
        <f t="shared" si="0"/>
        <v>6.236274457291086</v>
      </c>
      <c r="H43" s="364">
        <v>63</v>
      </c>
      <c r="I43" s="365">
        <v>203.72</v>
      </c>
      <c r="J43" s="366">
        <v>2</v>
      </c>
      <c r="K43" s="366">
        <v>28</v>
      </c>
      <c r="L43" s="367">
        <f t="shared" si="1"/>
        <v>13.744354997054781</v>
      </c>
      <c r="M43" s="364">
        <v>218</v>
      </c>
      <c r="N43" s="365">
        <v>912.72</v>
      </c>
      <c r="O43" s="366">
        <v>2</v>
      </c>
      <c r="P43" s="366">
        <v>41</v>
      </c>
      <c r="Q43" s="367">
        <f t="shared" si="2"/>
        <v>4.492067665877816</v>
      </c>
      <c r="R43" s="364">
        <v>84</v>
      </c>
      <c r="S43" s="365">
        <v>200.22</v>
      </c>
      <c r="T43" s="366">
        <v>0</v>
      </c>
      <c r="U43" s="366">
        <v>0</v>
      </c>
      <c r="V43" s="367">
        <f t="shared" si="3"/>
        <v>0</v>
      </c>
      <c r="W43" s="364">
        <f>C43+H43+M43+R43+ACP_Agri11!M43</f>
        <v>1491</v>
      </c>
      <c r="X43" s="365">
        <f>D43+I43+N43+S43+ACP_Agri11!N43</f>
        <v>4919.609999999999</v>
      </c>
      <c r="Y43" s="364">
        <f>E43+J43+O43+T43+ACP_Agri11!O43</f>
        <v>722</v>
      </c>
      <c r="Z43" s="364">
        <f>F43+K43+P43+U43+ACP_Agri11!P43</f>
        <v>4140</v>
      </c>
      <c r="AA43" s="367">
        <f t="shared" si="4"/>
        <v>84.15301212901025</v>
      </c>
      <c r="AB43" s="360"/>
    </row>
    <row r="44" spans="1:28" ht="15" customHeight="1">
      <c r="A44" s="362">
        <v>36</v>
      </c>
      <c r="B44" s="363" t="s">
        <v>46</v>
      </c>
      <c r="C44" s="364">
        <v>3552</v>
      </c>
      <c r="D44" s="365">
        <v>19138.35</v>
      </c>
      <c r="E44" s="366">
        <v>320</v>
      </c>
      <c r="F44" s="366">
        <v>2112</v>
      </c>
      <c r="G44" s="367">
        <f t="shared" si="0"/>
        <v>11.035434089145618</v>
      </c>
      <c r="H44" s="364">
        <v>138</v>
      </c>
      <c r="I44" s="365">
        <v>421.89</v>
      </c>
      <c r="J44" s="366">
        <v>0</v>
      </c>
      <c r="K44" s="366">
        <v>0</v>
      </c>
      <c r="L44" s="367">
        <f t="shared" si="1"/>
        <v>0</v>
      </c>
      <c r="M44" s="364">
        <v>422</v>
      </c>
      <c r="N44" s="365">
        <v>2018.04</v>
      </c>
      <c r="O44" s="366">
        <v>0</v>
      </c>
      <c r="P44" s="366">
        <v>0</v>
      </c>
      <c r="Q44" s="367">
        <f t="shared" si="2"/>
        <v>0</v>
      </c>
      <c r="R44" s="364">
        <v>191</v>
      </c>
      <c r="S44" s="365">
        <v>653.61</v>
      </c>
      <c r="T44" s="366">
        <v>98</v>
      </c>
      <c r="U44" s="366">
        <v>270</v>
      </c>
      <c r="V44" s="367">
        <f t="shared" si="3"/>
        <v>41.30903749942626</v>
      </c>
      <c r="W44" s="364">
        <f>C44+H44+M44+R44+ACP_Agri11!M44</f>
        <v>10182</v>
      </c>
      <c r="X44" s="365">
        <f>D44+I44+N44+S44+ACP_Agri11!N44</f>
        <v>40364.63</v>
      </c>
      <c r="Y44" s="364">
        <f>E44+J44+O44+T44+ACP_Agri11!O44</f>
        <v>5476</v>
      </c>
      <c r="Z44" s="364">
        <f>F44+K44+P44+U44+ACP_Agri11!P44</f>
        <v>6939</v>
      </c>
      <c r="AA44" s="367">
        <f t="shared" si="4"/>
        <v>17.1907930284509</v>
      </c>
      <c r="AB44" s="360"/>
    </row>
    <row r="45" spans="1:28" ht="15" customHeight="1">
      <c r="A45" s="362">
        <v>37</v>
      </c>
      <c r="B45" s="363" t="s">
        <v>47</v>
      </c>
      <c r="C45" s="364">
        <v>144</v>
      </c>
      <c r="D45" s="365">
        <v>793.46</v>
      </c>
      <c r="E45" s="366">
        <v>0</v>
      </c>
      <c r="F45" s="366">
        <v>0</v>
      </c>
      <c r="G45" s="367">
        <f t="shared" si="0"/>
        <v>0</v>
      </c>
      <c r="H45" s="364">
        <v>4</v>
      </c>
      <c r="I45" s="365">
        <v>9.3</v>
      </c>
      <c r="J45" s="366">
        <v>0</v>
      </c>
      <c r="K45" s="366">
        <v>0</v>
      </c>
      <c r="L45" s="367">
        <f t="shared" si="1"/>
        <v>0</v>
      </c>
      <c r="M45" s="364">
        <v>18</v>
      </c>
      <c r="N45" s="365">
        <v>89.2</v>
      </c>
      <c r="O45" s="366">
        <v>0</v>
      </c>
      <c r="P45" s="366">
        <v>0</v>
      </c>
      <c r="Q45" s="367">
        <f t="shared" si="2"/>
        <v>0</v>
      </c>
      <c r="R45" s="364">
        <v>12</v>
      </c>
      <c r="S45" s="365">
        <v>38.44</v>
      </c>
      <c r="T45" s="366">
        <v>6</v>
      </c>
      <c r="U45" s="366">
        <v>0</v>
      </c>
      <c r="V45" s="367">
        <f t="shared" si="3"/>
        <v>0</v>
      </c>
      <c r="W45" s="364">
        <f>C45+H45+M45+R45+ACP_Agri11!M45</f>
        <v>178</v>
      </c>
      <c r="X45" s="365">
        <f>D45+I45+N45+S45+ACP_Agri11!N45</f>
        <v>930.4000000000001</v>
      </c>
      <c r="Y45" s="364">
        <f>E45+J45+O45+T45+ACP_Agri11!O45</f>
        <v>6</v>
      </c>
      <c r="Z45" s="364">
        <f>F45+K45+P45+U45+ACP_Agri11!P45</f>
        <v>0</v>
      </c>
      <c r="AA45" s="367">
        <f t="shared" si="4"/>
        <v>0</v>
      </c>
      <c r="AB45" s="360"/>
    </row>
    <row r="46" spans="1:28" ht="15" customHeight="1">
      <c r="A46" s="362">
        <v>38</v>
      </c>
      <c r="B46" s="363" t="s">
        <v>48</v>
      </c>
      <c r="C46" s="364">
        <v>484</v>
      </c>
      <c r="D46" s="365">
        <v>1922.14</v>
      </c>
      <c r="E46" s="366">
        <v>19</v>
      </c>
      <c r="F46" s="366">
        <v>458</v>
      </c>
      <c r="G46" s="367">
        <f t="shared" si="0"/>
        <v>23.827608811012723</v>
      </c>
      <c r="H46" s="364">
        <v>74</v>
      </c>
      <c r="I46" s="365">
        <v>218.06</v>
      </c>
      <c r="J46" s="366">
        <v>5</v>
      </c>
      <c r="K46" s="366">
        <v>3</v>
      </c>
      <c r="L46" s="367">
        <f t="shared" si="1"/>
        <v>1.3757681372099422</v>
      </c>
      <c r="M46" s="364">
        <v>220</v>
      </c>
      <c r="N46" s="365">
        <v>1005.84</v>
      </c>
      <c r="O46" s="366">
        <v>5</v>
      </c>
      <c r="P46" s="366">
        <v>54</v>
      </c>
      <c r="Q46" s="367">
        <f t="shared" si="2"/>
        <v>5.368647100930565</v>
      </c>
      <c r="R46" s="364">
        <v>68</v>
      </c>
      <c r="S46" s="365">
        <v>215.38</v>
      </c>
      <c r="T46" s="366">
        <v>0</v>
      </c>
      <c r="U46" s="366">
        <v>0</v>
      </c>
      <c r="V46" s="367">
        <f t="shared" si="3"/>
        <v>0</v>
      </c>
      <c r="W46" s="364">
        <f>C46+H46+M46+R46+ACP_Agri11!M46</f>
        <v>1650</v>
      </c>
      <c r="X46" s="365">
        <f>D46+I46+N46+S46+ACP_Agri11!N46</f>
        <v>5807.040000000001</v>
      </c>
      <c r="Y46" s="364">
        <f>E46+J46+O46+T46+ACP_Agri11!O46</f>
        <v>46</v>
      </c>
      <c r="Z46" s="364">
        <f>F46+K46+P46+U46+ACP_Agri11!P46</f>
        <v>576</v>
      </c>
      <c r="AA46" s="367">
        <f t="shared" si="4"/>
        <v>9.91899487518598</v>
      </c>
      <c r="AB46" s="360"/>
    </row>
    <row r="47" spans="1:28" ht="15" customHeight="1">
      <c r="A47" s="362">
        <v>39</v>
      </c>
      <c r="B47" s="363" t="s">
        <v>49</v>
      </c>
      <c r="C47" s="364">
        <v>478</v>
      </c>
      <c r="D47" s="365">
        <v>2328.44</v>
      </c>
      <c r="E47" s="366">
        <v>125</v>
      </c>
      <c r="F47" s="366">
        <v>727</v>
      </c>
      <c r="G47" s="367">
        <f t="shared" si="0"/>
        <v>31.22262115407741</v>
      </c>
      <c r="H47" s="364">
        <v>62</v>
      </c>
      <c r="I47" s="365">
        <v>191.5</v>
      </c>
      <c r="J47" s="366">
        <v>3</v>
      </c>
      <c r="K47" s="366">
        <v>11</v>
      </c>
      <c r="L47" s="367">
        <f t="shared" si="1"/>
        <v>5.7441253263707575</v>
      </c>
      <c r="M47" s="364">
        <v>200</v>
      </c>
      <c r="N47" s="365">
        <v>935.06</v>
      </c>
      <c r="O47" s="366">
        <v>4</v>
      </c>
      <c r="P47" s="366">
        <v>70</v>
      </c>
      <c r="Q47" s="367">
        <f t="shared" si="2"/>
        <v>7.486150621350502</v>
      </c>
      <c r="R47" s="364">
        <v>70</v>
      </c>
      <c r="S47" s="365">
        <v>213.5</v>
      </c>
      <c r="T47" s="366">
        <v>0</v>
      </c>
      <c r="U47" s="366">
        <v>0</v>
      </c>
      <c r="V47" s="367">
        <f t="shared" si="3"/>
        <v>0</v>
      </c>
      <c r="W47" s="364">
        <f>C47+H47+M47+R47+ACP_Agri11!M47</f>
        <v>898</v>
      </c>
      <c r="X47" s="365">
        <f>D47+I47+N47+S47+ACP_Agri11!N47</f>
        <v>3954.16</v>
      </c>
      <c r="Y47" s="364">
        <f>E47+J47+O47+T47+ACP_Agri11!O47</f>
        <v>132</v>
      </c>
      <c r="Z47" s="364">
        <f>F47+K47+P47+U47+ACP_Agri11!P47</f>
        <v>808</v>
      </c>
      <c r="AA47" s="367">
        <f t="shared" si="4"/>
        <v>20.43417565298319</v>
      </c>
      <c r="AB47" s="360"/>
    </row>
    <row r="48" spans="1:28" ht="15" customHeight="1">
      <c r="A48" s="362">
        <v>40</v>
      </c>
      <c r="B48" s="363" t="s">
        <v>50</v>
      </c>
      <c r="C48" s="364">
        <v>200</v>
      </c>
      <c r="D48" s="365">
        <v>1078.79</v>
      </c>
      <c r="E48" s="366">
        <v>0</v>
      </c>
      <c r="F48" s="366">
        <v>0</v>
      </c>
      <c r="G48" s="367">
        <f t="shared" si="0"/>
        <v>0</v>
      </c>
      <c r="H48" s="364">
        <v>12</v>
      </c>
      <c r="I48" s="365">
        <v>27.9</v>
      </c>
      <c r="J48" s="366">
        <v>0</v>
      </c>
      <c r="K48" s="366">
        <v>0</v>
      </c>
      <c r="L48" s="367">
        <f t="shared" si="1"/>
        <v>0</v>
      </c>
      <c r="M48" s="364">
        <v>54</v>
      </c>
      <c r="N48" s="365">
        <v>267.46</v>
      </c>
      <c r="O48" s="366">
        <v>0</v>
      </c>
      <c r="P48" s="366">
        <v>0</v>
      </c>
      <c r="Q48" s="367">
        <f t="shared" si="2"/>
        <v>0</v>
      </c>
      <c r="R48" s="364">
        <v>80</v>
      </c>
      <c r="S48" s="365">
        <v>175.76</v>
      </c>
      <c r="T48" s="366">
        <v>18</v>
      </c>
      <c r="U48" s="366">
        <v>158</v>
      </c>
      <c r="V48" s="367">
        <f t="shared" si="3"/>
        <v>89.89531178880291</v>
      </c>
      <c r="W48" s="364">
        <f>C48+H48+M48+R48+ACP_Agri11!M48</f>
        <v>346</v>
      </c>
      <c r="X48" s="365">
        <f>D48+I48+N48+S48+ACP_Agri11!N48</f>
        <v>1549.91</v>
      </c>
      <c r="Y48" s="364">
        <f>E48+J48+O48+T48+ACP_Agri11!O48</f>
        <v>23</v>
      </c>
      <c r="Z48" s="364">
        <f>F48+K48+P48+U48+ACP_Agri11!P48</f>
        <v>280</v>
      </c>
      <c r="AA48" s="367">
        <f t="shared" si="4"/>
        <v>18.065565097328232</v>
      </c>
      <c r="AB48" s="360"/>
    </row>
    <row r="49" spans="1:28" ht="15" customHeight="1">
      <c r="A49" s="362">
        <v>41</v>
      </c>
      <c r="B49" s="363" t="s">
        <v>51</v>
      </c>
      <c r="C49" s="364">
        <v>74</v>
      </c>
      <c r="D49" s="365">
        <v>303.31</v>
      </c>
      <c r="E49" s="366">
        <v>221</v>
      </c>
      <c r="F49" s="366">
        <v>3016</v>
      </c>
      <c r="G49" s="367">
        <f t="shared" si="0"/>
        <v>994.3622036859978</v>
      </c>
      <c r="H49" s="364">
        <v>14</v>
      </c>
      <c r="I49" s="365">
        <v>58.98</v>
      </c>
      <c r="J49" s="366">
        <v>29</v>
      </c>
      <c r="K49" s="366">
        <v>6</v>
      </c>
      <c r="L49" s="367">
        <f t="shared" si="1"/>
        <v>10.172939979654121</v>
      </c>
      <c r="M49" s="364">
        <v>16</v>
      </c>
      <c r="N49" s="365">
        <v>67.22</v>
      </c>
      <c r="O49" s="366">
        <v>24</v>
      </c>
      <c r="P49" s="366">
        <v>522</v>
      </c>
      <c r="Q49" s="367">
        <f t="shared" si="2"/>
        <v>776.5545968461768</v>
      </c>
      <c r="R49" s="364">
        <v>20</v>
      </c>
      <c r="S49" s="365">
        <v>117.03</v>
      </c>
      <c r="T49" s="366">
        <v>0</v>
      </c>
      <c r="U49" s="366">
        <v>0</v>
      </c>
      <c r="V49" s="367">
        <f t="shared" si="3"/>
        <v>0</v>
      </c>
      <c r="W49" s="364">
        <f>C49+H49+M49+R49+ACP_Agri11!M49</f>
        <v>754</v>
      </c>
      <c r="X49" s="365">
        <f>D49+I49+N49+S49+ACP_Agri11!N49</f>
        <v>1600.52</v>
      </c>
      <c r="Y49" s="364">
        <f>E49+J49+O49+T49+ACP_Agri11!O49</f>
        <v>1071</v>
      </c>
      <c r="Z49" s="364">
        <f>F49+K49+P49+U49+ACP_Agri11!P49</f>
        <v>8235</v>
      </c>
      <c r="AA49" s="367">
        <f t="shared" si="4"/>
        <v>514.5202809087046</v>
      </c>
      <c r="AB49" s="360"/>
    </row>
    <row r="50" spans="1:28" ht="15" customHeight="1">
      <c r="A50" s="362">
        <v>42</v>
      </c>
      <c r="B50" s="363" t="s">
        <v>52</v>
      </c>
      <c r="C50" s="364">
        <v>782</v>
      </c>
      <c r="D50" s="365">
        <v>3041.09</v>
      </c>
      <c r="E50" s="366">
        <v>0</v>
      </c>
      <c r="F50" s="366">
        <v>0</v>
      </c>
      <c r="G50" s="367">
        <f t="shared" si="0"/>
        <v>0</v>
      </c>
      <c r="H50" s="364">
        <v>97</v>
      </c>
      <c r="I50" s="365">
        <v>334.79</v>
      </c>
      <c r="J50" s="366">
        <v>0</v>
      </c>
      <c r="K50" s="366">
        <v>0</v>
      </c>
      <c r="L50" s="367">
        <f t="shared" si="1"/>
        <v>0</v>
      </c>
      <c r="M50" s="364">
        <v>269</v>
      </c>
      <c r="N50" s="365">
        <v>1153.24</v>
      </c>
      <c r="O50" s="366">
        <v>0</v>
      </c>
      <c r="P50" s="366">
        <v>0</v>
      </c>
      <c r="Q50" s="367">
        <f t="shared" si="2"/>
        <v>0</v>
      </c>
      <c r="R50" s="364">
        <v>104</v>
      </c>
      <c r="S50" s="365">
        <v>422.81</v>
      </c>
      <c r="T50" s="366">
        <v>0</v>
      </c>
      <c r="U50" s="366">
        <v>0</v>
      </c>
      <c r="V50" s="367">
        <f t="shared" si="3"/>
        <v>0</v>
      </c>
      <c r="W50" s="364">
        <f>C50+H50+M50+R50+ACP_Agri11!M50</f>
        <v>2686</v>
      </c>
      <c r="X50" s="365">
        <f>D50+I50+N50+S50+ACP_Agri11!N50</f>
        <v>7808.74</v>
      </c>
      <c r="Y50" s="364">
        <f>E50+J50+O50+T50+ACP_Agri11!O50</f>
        <v>0</v>
      </c>
      <c r="Z50" s="364">
        <f>F50+K50+P50+U50+ACP_Agri11!P50</f>
        <v>0</v>
      </c>
      <c r="AA50" s="367">
        <f t="shared" si="4"/>
        <v>0</v>
      </c>
      <c r="AB50" s="360"/>
    </row>
    <row r="51" spans="1:28" ht="15" customHeight="1">
      <c r="A51" s="362">
        <v>43</v>
      </c>
      <c r="B51" s="363" t="s">
        <v>53</v>
      </c>
      <c r="C51" s="364">
        <v>244</v>
      </c>
      <c r="D51" s="365">
        <v>1167.25</v>
      </c>
      <c r="E51" s="366">
        <v>0</v>
      </c>
      <c r="F51" s="366">
        <v>0</v>
      </c>
      <c r="G51" s="367">
        <f t="shared" si="0"/>
        <v>0</v>
      </c>
      <c r="H51" s="364">
        <v>42</v>
      </c>
      <c r="I51" s="365">
        <v>127.64</v>
      </c>
      <c r="J51" s="366">
        <v>0</v>
      </c>
      <c r="K51" s="366">
        <v>0</v>
      </c>
      <c r="L51" s="367">
        <f t="shared" si="1"/>
        <v>0</v>
      </c>
      <c r="M51" s="364">
        <v>126</v>
      </c>
      <c r="N51" s="365">
        <v>585.22</v>
      </c>
      <c r="O51" s="366">
        <v>0</v>
      </c>
      <c r="P51" s="366">
        <v>0</v>
      </c>
      <c r="Q51" s="367">
        <f t="shared" si="2"/>
        <v>0</v>
      </c>
      <c r="R51" s="364">
        <v>40</v>
      </c>
      <c r="S51" s="365">
        <v>117.96</v>
      </c>
      <c r="T51" s="366">
        <v>0</v>
      </c>
      <c r="U51" s="366">
        <v>0</v>
      </c>
      <c r="V51" s="367">
        <f t="shared" si="3"/>
        <v>0</v>
      </c>
      <c r="W51" s="364">
        <f>C51+H51+M51+R51+ACP_Agri11!M51</f>
        <v>486</v>
      </c>
      <c r="X51" s="365">
        <f>D51+I51+N51+S51+ACP_Agri11!N51</f>
        <v>2110.71</v>
      </c>
      <c r="Y51" s="364">
        <f>E51+J51+O51+T51+ACP_Agri11!O51</f>
        <v>1</v>
      </c>
      <c r="Z51" s="364">
        <f>F51+K51+P51+U51+ACP_Agri11!P51</f>
        <v>3</v>
      </c>
      <c r="AA51" s="367">
        <f t="shared" si="4"/>
        <v>0.14213226828886963</v>
      </c>
      <c r="AB51" s="360"/>
    </row>
    <row r="52" spans="1:28" ht="15" customHeight="1">
      <c r="A52" s="362">
        <v>44</v>
      </c>
      <c r="B52" s="363" t="s">
        <v>54</v>
      </c>
      <c r="C52" s="364">
        <v>0</v>
      </c>
      <c r="D52" s="365">
        <v>0</v>
      </c>
      <c r="E52" s="366">
        <v>0</v>
      </c>
      <c r="F52" s="366">
        <v>0</v>
      </c>
      <c r="G52" s="367" t="e">
        <f t="shared" si="0"/>
        <v>#DIV/0!</v>
      </c>
      <c r="H52" s="364">
        <v>0</v>
      </c>
      <c r="I52" s="365">
        <v>0</v>
      </c>
      <c r="J52" s="366">
        <v>0</v>
      </c>
      <c r="K52" s="366">
        <v>0</v>
      </c>
      <c r="L52" s="367" t="e">
        <f t="shared" si="1"/>
        <v>#DIV/0!</v>
      </c>
      <c r="M52" s="364">
        <v>0</v>
      </c>
      <c r="N52" s="365">
        <v>0</v>
      </c>
      <c r="O52" s="366">
        <v>0</v>
      </c>
      <c r="P52" s="366">
        <v>0</v>
      </c>
      <c r="Q52" s="367" t="e">
        <f t="shared" si="2"/>
        <v>#DIV/0!</v>
      </c>
      <c r="R52" s="364">
        <v>0</v>
      </c>
      <c r="S52" s="365">
        <v>0</v>
      </c>
      <c r="T52" s="366">
        <v>0</v>
      </c>
      <c r="U52" s="366">
        <v>0</v>
      </c>
      <c r="V52" s="367" t="e">
        <f t="shared" si="3"/>
        <v>#DIV/0!</v>
      </c>
      <c r="W52" s="364">
        <f>C52+H52+M52+R52+ACP_Agri11!M52</f>
        <v>0</v>
      </c>
      <c r="X52" s="365">
        <f>D52+I52+N52+S52+ACP_Agri11!N52</f>
        <v>0</v>
      </c>
      <c r="Y52" s="364">
        <f>E52+J52+O52+T52+ACP_Agri11!O52</f>
        <v>0</v>
      </c>
      <c r="Z52" s="364">
        <f>F52+K52+P52+U52+ACP_Agri11!P52</f>
        <v>0</v>
      </c>
      <c r="AA52" s="367" t="e">
        <f t="shared" si="4"/>
        <v>#DIV/0!</v>
      </c>
      <c r="AB52" s="360"/>
    </row>
    <row r="53" spans="1:28" ht="15" customHeight="1">
      <c r="A53" s="362">
        <v>45</v>
      </c>
      <c r="B53" s="363" t="s">
        <v>55</v>
      </c>
      <c r="C53" s="364">
        <v>0</v>
      </c>
      <c r="D53" s="365">
        <v>0</v>
      </c>
      <c r="E53" s="366">
        <v>0</v>
      </c>
      <c r="F53" s="366">
        <v>0</v>
      </c>
      <c r="G53" s="367" t="e">
        <f t="shared" si="0"/>
        <v>#DIV/0!</v>
      </c>
      <c r="H53" s="364">
        <v>0</v>
      </c>
      <c r="I53" s="365">
        <v>0</v>
      </c>
      <c r="J53" s="366">
        <v>0</v>
      </c>
      <c r="K53" s="366">
        <v>0</v>
      </c>
      <c r="L53" s="367" t="e">
        <f t="shared" si="1"/>
        <v>#DIV/0!</v>
      </c>
      <c r="M53" s="364">
        <v>0</v>
      </c>
      <c r="N53" s="365">
        <v>0</v>
      </c>
      <c r="O53" s="366">
        <v>0</v>
      </c>
      <c r="P53" s="366">
        <v>0</v>
      </c>
      <c r="Q53" s="367" t="e">
        <f t="shared" si="2"/>
        <v>#DIV/0!</v>
      </c>
      <c r="R53" s="364">
        <v>0</v>
      </c>
      <c r="S53" s="365">
        <v>0</v>
      </c>
      <c r="T53" s="366">
        <v>0</v>
      </c>
      <c r="U53" s="366">
        <v>0</v>
      </c>
      <c r="V53" s="367" t="e">
        <f t="shared" si="3"/>
        <v>#DIV/0!</v>
      </c>
      <c r="W53" s="364">
        <f>C53+H53+M53+R53+ACP_Agri11!M53</f>
        <v>0</v>
      </c>
      <c r="X53" s="365">
        <f>D53+I53+N53+S53+ACP_Agri11!N53</f>
        <v>0</v>
      </c>
      <c r="Y53" s="364">
        <f>E53+J53+O53+T53+ACP_Agri11!O53</f>
        <v>0</v>
      </c>
      <c r="Z53" s="364">
        <f>F53+K53+P53+U53+ACP_Agri11!P53</f>
        <v>0</v>
      </c>
      <c r="AA53" s="367" t="e">
        <f t="shared" si="4"/>
        <v>#DIV/0!</v>
      </c>
      <c r="AB53" s="360"/>
    </row>
    <row r="54" spans="1:28" ht="15" customHeight="1">
      <c r="A54" s="362">
        <v>46</v>
      </c>
      <c r="B54" s="363" t="s">
        <v>315</v>
      </c>
      <c r="C54" s="364">
        <v>0</v>
      </c>
      <c r="D54" s="365">
        <v>0</v>
      </c>
      <c r="E54" s="366">
        <v>0</v>
      </c>
      <c r="F54" s="366">
        <v>0</v>
      </c>
      <c r="G54" s="367" t="e">
        <f t="shared" si="0"/>
        <v>#DIV/0!</v>
      </c>
      <c r="H54" s="364">
        <v>0</v>
      </c>
      <c r="I54" s="365">
        <v>0</v>
      </c>
      <c r="J54" s="366">
        <v>0</v>
      </c>
      <c r="K54" s="366">
        <v>0</v>
      </c>
      <c r="L54" s="367" t="e">
        <f t="shared" si="1"/>
        <v>#DIV/0!</v>
      </c>
      <c r="M54" s="364">
        <v>0</v>
      </c>
      <c r="N54" s="365">
        <v>0</v>
      </c>
      <c r="O54" s="366">
        <v>0</v>
      </c>
      <c r="P54" s="366">
        <v>0</v>
      </c>
      <c r="Q54" s="367" t="e">
        <f t="shared" si="2"/>
        <v>#DIV/0!</v>
      </c>
      <c r="R54" s="364">
        <v>0</v>
      </c>
      <c r="S54" s="365">
        <v>0</v>
      </c>
      <c r="T54" s="366">
        <v>0</v>
      </c>
      <c r="U54" s="366">
        <v>0</v>
      </c>
      <c r="V54" s="367" t="e">
        <f t="shared" si="3"/>
        <v>#DIV/0!</v>
      </c>
      <c r="W54" s="364">
        <f>C54+H54+M54+R54+ACP_Agri11!M54</f>
        <v>0</v>
      </c>
      <c r="X54" s="365">
        <f>D54+I54+N54+S54+ACP_Agri11!N54</f>
        <v>0</v>
      </c>
      <c r="Y54" s="364">
        <f>E54+J54+O54+T54+ACP_Agri11!O54</f>
        <v>0</v>
      </c>
      <c r="Z54" s="364">
        <f>F54+K54+P54+U54+ACP_Agri11!P54</f>
        <v>0</v>
      </c>
      <c r="AA54" s="367" t="e">
        <f t="shared" si="4"/>
        <v>#DIV/0!</v>
      </c>
      <c r="AB54" s="360"/>
    </row>
    <row r="55" spans="1:28" s="218" customFormat="1" ht="15" customHeight="1">
      <c r="A55" s="368"/>
      <c r="B55" s="368" t="s">
        <v>31</v>
      </c>
      <c r="C55" s="369">
        <f>SUM(C36:C54)</f>
        <v>40873</v>
      </c>
      <c r="D55" s="370">
        <f aca="true" t="shared" si="7" ref="D55:Z55">SUM(D36:D54)</f>
        <v>194895.13</v>
      </c>
      <c r="E55" s="369">
        <f t="shared" si="7"/>
        <v>47869</v>
      </c>
      <c r="F55" s="369">
        <f t="shared" si="7"/>
        <v>265144</v>
      </c>
      <c r="G55" s="371">
        <f t="shared" si="0"/>
        <v>136.04444605670753</v>
      </c>
      <c r="H55" s="369">
        <f t="shared" si="7"/>
        <v>3301</v>
      </c>
      <c r="I55" s="370">
        <f t="shared" si="7"/>
        <v>10159.089999999997</v>
      </c>
      <c r="J55" s="369">
        <f t="shared" si="7"/>
        <v>235</v>
      </c>
      <c r="K55" s="369">
        <f t="shared" si="7"/>
        <v>389</v>
      </c>
      <c r="L55" s="367">
        <f t="shared" si="1"/>
        <v>3.829083116696477</v>
      </c>
      <c r="M55" s="369">
        <f t="shared" si="7"/>
        <v>10928</v>
      </c>
      <c r="N55" s="370">
        <f t="shared" si="7"/>
        <v>49708.939999999995</v>
      </c>
      <c r="O55" s="369">
        <f t="shared" si="7"/>
        <v>6474</v>
      </c>
      <c r="P55" s="369">
        <f t="shared" si="7"/>
        <v>67762</v>
      </c>
      <c r="Q55" s="367">
        <f t="shared" si="2"/>
        <v>136.31753161503747</v>
      </c>
      <c r="R55" s="369">
        <f t="shared" si="7"/>
        <v>10891</v>
      </c>
      <c r="S55" s="370">
        <f t="shared" si="7"/>
        <v>24472.3</v>
      </c>
      <c r="T55" s="369">
        <f t="shared" si="7"/>
        <v>29695</v>
      </c>
      <c r="U55" s="369">
        <f t="shared" si="7"/>
        <v>16003</v>
      </c>
      <c r="V55" s="367">
        <f t="shared" si="3"/>
        <v>65.39230068281282</v>
      </c>
      <c r="W55" s="369">
        <f t="shared" si="7"/>
        <v>177997</v>
      </c>
      <c r="X55" s="370">
        <f t="shared" si="7"/>
        <v>561669.7300000001</v>
      </c>
      <c r="Y55" s="369">
        <f t="shared" si="7"/>
        <v>234422</v>
      </c>
      <c r="Z55" s="369">
        <f t="shared" si="7"/>
        <v>569378</v>
      </c>
      <c r="AA55" s="371">
        <f t="shared" si="4"/>
        <v>101.37238479987161</v>
      </c>
      <c r="AB55" s="372"/>
    </row>
    <row r="56" spans="1:28" ht="15" customHeight="1">
      <c r="A56" s="362">
        <v>47</v>
      </c>
      <c r="B56" s="363" t="s">
        <v>56</v>
      </c>
      <c r="C56" s="364">
        <v>9338</v>
      </c>
      <c r="D56" s="365">
        <v>20208.98</v>
      </c>
      <c r="E56" s="366">
        <v>2574</v>
      </c>
      <c r="F56" s="366">
        <v>12156</v>
      </c>
      <c r="G56" s="367">
        <f t="shared" si="0"/>
        <v>60.1514772145848</v>
      </c>
      <c r="H56" s="364">
        <v>927</v>
      </c>
      <c r="I56" s="365">
        <v>2907.02</v>
      </c>
      <c r="J56" s="366">
        <v>22</v>
      </c>
      <c r="K56" s="366">
        <v>27</v>
      </c>
      <c r="L56" s="367">
        <f t="shared" si="1"/>
        <v>0.9287861796616467</v>
      </c>
      <c r="M56" s="364">
        <v>4395</v>
      </c>
      <c r="N56" s="365">
        <v>7786.77</v>
      </c>
      <c r="O56" s="366">
        <v>2911</v>
      </c>
      <c r="P56" s="366">
        <v>1875</v>
      </c>
      <c r="Q56" s="367">
        <f t="shared" si="2"/>
        <v>24.079303742116434</v>
      </c>
      <c r="R56" s="364">
        <v>2888</v>
      </c>
      <c r="S56" s="365">
        <v>4069.53</v>
      </c>
      <c r="T56" s="366">
        <v>6426</v>
      </c>
      <c r="U56" s="366">
        <v>12474</v>
      </c>
      <c r="V56" s="367">
        <f t="shared" si="3"/>
        <v>306.5218833624522</v>
      </c>
      <c r="W56" s="364">
        <f>C56+H56+M56+R56+ACP_Agri11!M56</f>
        <v>155376</v>
      </c>
      <c r="X56" s="365">
        <f>D56+I56+N56+S56+ACP_Agri11!N56</f>
        <v>267905.63</v>
      </c>
      <c r="Y56" s="364">
        <f>E56+J56+O56+T56+ACP_Agri11!O56</f>
        <v>100003</v>
      </c>
      <c r="Z56" s="364">
        <f>F56+K56+P56+U56+ACP_Agri11!P56</f>
        <v>83788</v>
      </c>
      <c r="AA56" s="367">
        <f t="shared" si="4"/>
        <v>31.275191939788648</v>
      </c>
      <c r="AB56" s="360"/>
    </row>
    <row r="57" spans="1:28" ht="15" customHeight="1">
      <c r="A57" s="362">
        <v>48</v>
      </c>
      <c r="B57" s="363" t="s">
        <v>57</v>
      </c>
      <c r="C57" s="364">
        <v>8263</v>
      </c>
      <c r="D57" s="365">
        <v>26534.81</v>
      </c>
      <c r="E57" s="366">
        <v>1679</v>
      </c>
      <c r="F57" s="366">
        <v>814</v>
      </c>
      <c r="G57" s="367">
        <f t="shared" si="0"/>
        <v>3.0676684702095094</v>
      </c>
      <c r="H57" s="364">
        <v>866</v>
      </c>
      <c r="I57" s="365">
        <v>2515.1</v>
      </c>
      <c r="J57" s="366">
        <v>94</v>
      </c>
      <c r="K57" s="366">
        <v>250</v>
      </c>
      <c r="L57" s="367">
        <f t="shared" si="1"/>
        <v>9.939962625740527</v>
      </c>
      <c r="M57" s="364">
        <v>3497</v>
      </c>
      <c r="N57" s="365">
        <v>11172.62</v>
      </c>
      <c r="O57" s="366">
        <v>5122</v>
      </c>
      <c r="P57" s="366">
        <v>7123</v>
      </c>
      <c r="Q57" s="367">
        <f t="shared" si="2"/>
        <v>63.75407021808671</v>
      </c>
      <c r="R57" s="364">
        <v>8401</v>
      </c>
      <c r="S57" s="365">
        <v>16360.92</v>
      </c>
      <c r="T57" s="366">
        <v>2223</v>
      </c>
      <c r="U57" s="366">
        <v>1289</v>
      </c>
      <c r="V57" s="367">
        <f t="shared" si="3"/>
        <v>7.878530058211886</v>
      </c>
      <c r="W57" s="364">
        <f>C57+H57+M57+R57+ACP_Agri11!M57</f>
        <v>152834</v>
      </c>
      <c r="X57" s="365">
        <f>D57+I57+N57+S57+ACP_Agri11!N57</f>
        <v>355405.56000000006</v>
      </c>
      <c r="Y57" s="364">
        <f>E57+J57+O57+T57+ACP_Agri11!O57</f>
        <v>64703</v>
      </c>
      <c r="Z57" s="364">
        <f>F57+K57+P57+U57+ACP_Agri11!P57</f>
        <v>84452</v>
      </c>
      <c r="AA57" s="367">
        <f t="shared" si="4"/>
        <v>23.762149359734266</v>
      </c>
      <c r="AB57" s="360"/>
    </row>
    <row r="58" spans="1:28" ht="15" customHeight="1">
      <c r="A58" s="362">
        <v>49</v>
      </c>
      <c r="B58" s="363" t="s">
        <v>58</v>
      </c>
      <c r="C58" s="364">
        <v>6371</v>
      </c>
      <c r="D58" s="365">
        <v>22871.93</v>
      </c>
      <c r="E58" s="366">
        <v>7723</v>
      </c>
      <c r="F58" s="366">
        <v>6425</v>
      </c>
      <c r="G58" s="367">
        <f t="shared" si="0"/>
        <v>28.091201748169045</v>
      </c>
      <c r="H58" s="364">
        <v>574</v>
      </c>
      <c r="I58" s="365">
        <v>2040.61</v>
      </c>
      <c r="J58" s="366">
        <v>143</v>
      </c>
      <c r="K58" s="366">
        <v>158</v>
      </c>
      <c r="L58" s="367">
        <f t="shared" si="1"/>
        <v>7.742782795340609</v>
      </c>
      <c r="M58" s="364">
        <v>3828</v>
      </c>
      <c r="N58" s="365">
        <v>6681.18</v>
      </c>
      <c r="O58" s="366">
        <v>3776</v>
      </c>
      <c r="P58" s="366">
        <v>3371</v>
      </c>
      <c r="Q58" s="367">
        <f t="shared" si="2"/>
        <v>50.45515911859881</v>
      </c>
      <c r="R58" s="364">
        <v>945</v>
      </c>
      <c r="S58" s="365">
        <v>2661.36</v>
      </c>
      <c r="T58" s="366">
        <v>1920</v>
      </c>
      <c r="U58" s="366">
        <v>1245</v>
      </c>
      <c r="V58" s="367">
        <f t="shared" si="3"/>
        <v>46.780593380827845</v>
      </c>
      <c r="W58" s="364">
        <f>C58+H58+M58+R58+ACP_Agri11!M58</f>
        <v>134619</v>
      </c>
      <c r="X58" s="365">
        <f>D58+I58+N58+S58+ACP_Agri11!N58</f>
        <v>355544.81</v>
      </c>
      <c r="Y58" s="364">
        <f>E58+J58+O58+T58+ACP_Agri11!O58</f>
        <v>73629</v>
      </c>
      <c r="Z58" s="364">
        <f>F58+K58+P58+U58+ACP_Agri11!P58</f>
        <v>153121</v>
      </c>
      <c r="AA58" s="367">
        <f t="shared" si="4"/>
        <v>43.066582802882145</v>
      </c>
      <c r="AB58" s="360"/>
    </row>
    <row r="59" spans="1:28" s="218" customFormat="1" ht="15" customHeight="1">
      <c r="A59" s="368"/>
      <c r="B59" s="368" t="s">
        <v>31</v>
      </c>
      <c r="C59" s="369">
        <f>SUM(C56:C58)</f>
        <v>23972</v>
      </c>
      <c r="D59" s="369">
        <f aca="true" t="shared" si="8" ref="D59:Z59">SUM(D56:D58)</f>
        <v>69615.72</v>
      </c>
      <c r="E59" s="369">
        <f t="shared" si="8"/>
        <v>11976</v>
      </c>
      <c r="F59" s="369">
        <f t="shared" si="8"/>
        <v>19395</v>
      </c>
      <c r="G59" s="371">
        <f t="shared" si="0"/>
        <v>27.860086773504605</v>
      </c>
      <c r="H59" s="369">
        <f t="shared" si="8"/>
        <v>2367</v>
      </c>
      <c r="I59" s="369">
        <f t="shared" si="8"/>
        <v>7462.73</v>
      </c>
      <c r="J59" s="369">
        <f t="shared" si="8"/>
        <v>259</v>
      </c>
      <c r="K59" s="369">
        <f t="shared" si="8"/>
        <v>435</v>
      </c>
      <c r="L59" s="367">
        <f t="shared" si="1"/>
        <v>5.8289660754174415</v>
      </c>
      <c r="M59" s="369">
        <f t="shared" si="8"/>
        <v>11720</v>
      </c>
      <c r="N59" s="369">
        <f t="shared" si="8"/>
        <v>25640.57</v>
      </c>
      <c r="O59" s="369">
        <f t="shared" si="8"/>
        <v>11809</v>
      </c>
      <c r="P59" s="369">
        <f t="shared" si="8"/>
        <v>12369</v>
      </c>
      <c r="Q59" s="367">
        <f t="shared" si="2"/>
        <v>48.23995722403987</v>
      </c>
      <c r="R59" s="369">
        <f t="shared" si="8"/>
        <v>12234</v>
      </c>
      <c r="S59" s="369">
        <f t="shared" si="8"/>
        <v>23091.81</v>
      </c>
      <c r="T59" s="369">
        <f t="shared" si="8"/>
        <v>10569</v>
      </c>
      <c r="U59" s="369">
        <f t="shared" si="8"/>
        <v>15008</v>
      </c>
      <c r="V59" s="367">
        <f t="shared" si="3"/>
        <v>64.99273985018931</v>
      </c>
      <c r="W59" s="369">
        <f t="shared" si="8"/>
        <v>442829</v>
      </c>
      <c r="X59" s="369">
        <f t="shared" si="8"/>
        <v>978856</v>
      </c>
      <c r="Y59" s="369">
        <f t="shared" si="8"/>
        <v>238335</v>
      </c>
      <c r="Z59" s="369">
        <f t="shared" si="8"/>
        <v>321361</v>
      </c>
      <c r="AA59" s="371">
        <f t="shared" si="4"/>
        <v>32.83026308261889</v>
      </c>
      <c r="AB59" s="372"/>
    </row>
    <row r="60" spans="1:28" ht="15" customHeight="1">
      <c r="A60" s="362">
        <v>50</v>
      </c>
      <c r="B60" s="363" t="s">
        <v>59</v>
      </c>
      <c r="C60" s="364">
        <v>16072</v>
      </c>
      <c r="D60" s="365">
        <v>56545.49</v>
      </c>
      <c r="E60" s="366">
        <v>0</v>
      </c>
      <c r="F60" s="366">
        <v>0</v>
      </c>
      <c r="G60" s="367">
        <f t="shared" si="0"/>
        <v>0</v>
      </c>
      <c r="H60" s="364">
        <v>1228</v>
      </c>
      <c r="I60" s="365">
        <v>4968.23</v>
      </c>
      <c r="J60" s="366">
        <v>0</v>
      </c>
      <c r="K60" s="366">
        <v>0</v>
      </c>
      <c r="L60" s="367">
        <f t="shared" si="1"/>
        <v>0</v>
      </c>
      <c r="M60" s="364">
        <v>6678</v>
      </c>
      <c r="N60" s="365">
        <v>19168.19</v>
      </c>
      <c r="O60" s="366">
        <v>4</v>
      </c>
      <c r="P60" s="366">
        <v>434</v>
      </c>
      <c r="Q60" s="367">
        <f t="shared" si="2"/>
        <v>2.2641678739620175</v>
      </c>
      <c r="R60" s="364">
        <v>5021</v>
      </c>
      <c r="S60" s="365">
        <v>12542.33</v>
      </c>
      <c r="T60" s="366">
        <v>3</v>
      </c>
      <c r="U60" s="366">
        <v>316</v>
      </c>
      <c r="V60" s="367">
        <f t="shared" si="3"/>
        <v>2.519468073316521</v>
      </c>
      <c r="W60" s="364">
        <f>C60+H60+M60+R60+ACP_Agri11!M60</f>
        <v>817414</v>
      </c>
      <c r="X60" s="365">
        <f>D60+I60+N60+S60+ACP_Agri11!N60</f>
        <v>1768001.68</v>
      </c>
      <c r="Y60" s="364">
        <f>E60+J60+O60+T60+ACP_Agri11!O60</f>
        <v>519607</v>
      </c>
      <c r="Z60" s="364">
        <f>F60+K60+P60+U60+ACP_Agri11!P60</f>
        <v>1199650</v>
      </c>
      <c r="AA60" s="367">
        <f t="shared" si="4"/>
        <v>67.85344231120867</v>
      </c>
      <c r="AB60" s="360"/>
    </row>
    <row r="61" spans="1:28" ht="15" customHeight="1">
      <c r="A61" s="362">
        <v>51</v>
      </c>
      <c r="B61" s="363" t="s">
        <v>60</v>
      </c>
      <c r="C61" s="364">
        <v>2079</v>
      </c>
      <c r="D61" s="365">
        <v>6684.77</v>
      </c>
      <c r="E61" s="366">
        <v>0</v>
      </c>
      <c r="F61" s="366">
        <v>0</v>
      </c>
      <c r="G61" s="367">
        <f t="shared" si="0"/>
        <v>0</v>
      </c>
      <c r="H61" s="364">
        <v>108</v>
      </c>
      <c r="I61" s="365">
        <v>406.61</v>
      </c>
      <c r="J61" s="366">
        <v>0</v>
      </c>
      <c r="K61" s="366">
        <v>0</v>
      </c>
      <c r="L61" s="367">
        <f t="shared" si="1"/>
        <v>0</v>
      </c>
      <c r="M61" s="364">
        <v>529</v>
      </c>
      <c r="N61" s="365">
        <v>1517.56</v>
      </c>
      <c r="O61" s="366">
        <v>0</v>
      </c>
      <c r="P61" s="366">
        <v>0</v>
      </c>
      <c r="Q61" s="367">
        <f t="shared" si="2"/>
        <v>0</v>
      </c>
      <c r="R61" s="364">
        <v>844</v>
      </c>
      <c r="S61" s="365">
        <v>1810.83</v>
      </c>
      <c r="T61" s="366">
        <v>0</v>
      </c>
      <c r="U61" s="366">
        <v>0</v>
      </c>
      <c r="V61" s="367">
        <f t="shared" si="3"/>
        <v>0</v>
      </c>
      <c r="W61" s="364">
        <f>C61+H61+M61+R61+ACP_Agri11!M61</f>
        <v>22943</v>
      </c>
      <c r="X61" s="365">
        <f>D61+I61+N61+S61+ACP_Agri11!N61</f>
        <v>53412.28</v>
      </c>
      <c r="Y61" s="364">
        <f>E61+J61+O61+T61+ACP_Agri11!O61</f>
        <v>0</v>
      </c>
      <c r="Z61" s="364">
        <f>F61+K61+P61+U61+ACP_Agri11!P61</f>
        <v>0</v>
      </c>
      <c r="AA61" s="367">
        <f t="shared" si="4"/>
        <v>0</v>
      </c>
      <c r="AB61" s="360"/>
    </row>
    <row r="62" spans="1:28" s="218" customFormat="1" ht="15" customHeight="1">
      <c r="A62" s="368"/>
      <c r="B62" s="368" t="s">
        <v>31</v>
      </c>
      <c r="C62" s="369">
        <f>SUM(C60:C61)</f>
        <v>18151</v>
      </c>
      <c r="D62" s="370">
        <f aca="true" t="shared" si="9" ref="D62:Z62">SUM(D60:D61)</f>
        <v>63230.259999999995</v>
      </c>
      <c r="E62" s="369">
        <f t="shared" si="9"/>
        <v>0</v>
      </c>
      <c r="F62" s="369">
        <f t="shared" si="9"/>
        <v>0</v>
      </c>
      <c r="G62" s="371">
        <f t="shared" si="0"/>
        <v>0</v>
      </c>
      <c r="H62" s="369">
        <f t="shared" si="9"/>
        <v>1336</v>
      </c>
      <c r="I62" s="370">
        <f t="shared" si="9"/>
        <v>5374.839999999999</v>
      </c>
      <c r="J62" s="369">
        <f t="shared" si="9"/>
        <v>0</v>
      </c>
      <c r="K62" s="369">
        <f t="shared" si="9"/>
        <v>0</v>
      </c>
      <c r="L62" s="367">
        <f t="shared" si="1"/>
        <v>0</v>
      </c>
      <c r="M62" s="369">
        <f t="shared" si="9"/>
        <v>7207</v>
      </c>
      <c r="N62" s="370">
        <f t="shared" si="9"/>
        <v>20685.75</v>
      </c>
      <c r="O62" s="369">
        <f t="shared" si="9"/>
        <v>4</v>
      </c>
      <c r="P62" s="369">
        <f t="shared" si="9"/>
        <v>434</v>
      </c>
      <c r="Q62" s="367">
        <f t="shared" si="2"/>
        <v>2.098062675996761</v>
      </c>
      <c r="R62" s="369">
        <f t="shared" si="9"/>
        <v>5865</v>
      </c>
      <c r="S62" s="370">
        <f t="shared" si="9"/>
        <v>14353.16</v>
      </c>
      <c r="T62" s="369">
        <f t="shared" si="9"/>
        <v>3</v>
      </c>
      <c r="U62" s="369">
        <f t="shared" si="9"/>
        <v>316</v>
      </c>
      <c r="V62" s="367">
        <f t="shared" si="3"/>
        <v>2.201605778797143</v>
      </c>
      <c r="W62" s="369">
        <f t="shared" si="9"/>
        <v>840357</v>
      </c>
      <c r="X62" s="370">
        <f t="shared" si="9"/>
        <v>1821413.96</v>
      </c>
      <c r="Y62" s="369">
        <f t="shared" si="9"/>
        <v>519607</v>
      </c>
      <c r="Z62" s="369">
        <f t="shared" si="9"/>
        <v>1199650</v>
      </c>
      <c r="AA62" s="371">
        <f t="shared" si="4"/>
        <v>65.8636656106446</v>
      </c>
      <c r="AB62" s="372"/>
    </row>
    <row r="63" spans="1:28" s="218" customFormat="1" ht="15" customHeight="1">
      <c r="A63" s="458" t="s">
        <v>0</v>
      </c>
      <c r="B63" s="459"/>
      <c r="C63" s="369">
        <f>C62+C59+C55+C35+C28</f>
        <v>323799</v>
      </c>
      <c r="D63" s="370">
        <f aca="true" t="shared" si="10" ref="D63:Z63">D62+D59+D55+D35+D28</f>
        <v>1339456.94</v>
      </c>
      <c r="E63" s="369">
        <f t="shared" si="10"/>
        <v>132481</v>
      </c>
      <c r="F63" s="369">
        <f t="shared" si="10"/>
        <v>886415</v>
      </c>
      <c r="G63" s="371">
        <f t="shared" si="0"/>
        <v>66.17719267630956</v>
      </c>
      <c r="H63" s="369">
        <f t="shared" si="10"/>
        <v>38521</v>
      </c>
      <c r="I63" s="370">
        <f t="shared" si="10"/>
        <v>122537.00999999998</v>
      </c>
      <c r="J63" s="369">
        <f t="shared" si="10"/>
        <v>9353</v>
      </c>
      <c r="K63" s="369">
        <f t="shared" si="10"/>
        <v>23210</v>
      </c>
      <c r="L63" s="367">
        <f t="shared" si="1"/>
        <v>18.941216208882526</v>
      </c>
      <c r="M63" s="369">
        <f t="shared" si="10"/>
        <v>133750</v>
      </c>
      <c r="N63" s="370">
        <f t="shared" si="10"/>
        <v>493219.39</v>
      </c>
      <c r="O63" s="369">
        <f t="shared" si="10"/>
        <v>78337</v>
      </c>
      <c r="P63" s="369">
        <f t="shared" si="10"/>
        <v>278707</v>
      </c>
      <c r="Q63" s="367">
        <f t="shared" si="2"/>
        <v>56.50771353494436</v>
      </c>
      <c r="R63" s="369">
        <f t="shared" si="10"/>
        <v>140112</v>
      </c>
      <c r="S63" s="370">
        <f t="shared" si="10"/>
        <v>286576.29</v>
      </c>
      <c r="T63" s="369">
        <f t="shared" si="10"/>
        <v>91496</v>
      </c>
      <c r="U63" s="369">
        <f t="shared" si="10"/>
        <v>184064</v>
      </c>
      <c r="V63" s="367">
        <f t="shared" si="3"/>
        <v>64.22862128615037</v>
      </c>
      <c r="W63" s="369">
        <f t="shared" si="10"/>
        <v>3614076</v>
      </c>
      <c r="X63" s="370">
        <f t="shared" si="10"/>
        <v>8959703.650000002</v>
      </c>
      <c r="Y63" s="369">
        <f t="shared" si="10"/>
        <v>2233205</v>
      </c>
      <c r="Z63" s="369">
        <f t="shared" si="10"/>
        <v>4910604</v>
      </c>
      <c r="AA63" s="371">
        <f t="shared" si="4"/>
        <v>54.80766096543828</v>
      </c>
      <c r="AB63" s="372"/>
    </row>
    <row r="64" spans="1:28" ht="12.75">
      <c r="A64" s="374"/>
      <c r="B64" s="360"/>
      <c r="C64" s="360"/>
      <c r="D64" s="373"/>
      <c r="E64" s="360"/>
      <c r="F64" s="360"/>
      <c r="G64" s="375"/>
      <c r="H64" s="360"/>
      <c r="I64" s="373"/>
      <c r="J64" s="360"/>
      <c r="K64" s="360"/>
      <c r="L64" s="375"/>
      <c r="M64" s="360"/>
      <c r="N64" s="373"/>
      <c r="O64" s="360"/>
      <c r="P64" s="360"/>
      <c r="Q64" s="375"/>
      <c r="R64" s="360"/>
      <c r="S64" s="373"/>
      <c r="T64" s="360"/>
      <c r="U64" s="360"/>
      <c r="V64" s="375"/>
      <c r="W64" s="360"/>
      <c r="X64" s="373"/>
      <c r="Y64" s="360"/>
      <c r="Z64" s="360"/>
      <c r="AA64" s="375"/>
      <c r="AB64" s="360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U3:V3"/>
    <mergeCell ref="I3:J3"/>
    <mergeCell ref="O5:P5"/>
    <mergeCell ref="Q5:Q6"/>
    <mergeCell ref="H5:I5"/>
    <mergeCell ref="J5:K5"/>
    <mergeCell ref="L5:L6"/>
    <mergeCell ref="M5:N5"/>
    <mergeCell ref="H4:L4"/>
    <mergeCell ref="M4:Q4"/>
    <mergeCell ref="R4:V4"/>
    <mergeCell ref="W4:AA4"/>
    <mergeCell ref="A63:B63"/>
    <mergeCell ref="B4:B6"/>
    <mergeCell ref="A4:A6"/>
    <mergeCell ref="C5:D5"/>
    <mergeCell ref="E5:F5"/>
    <mergeCell ref="C4:G4"/>
    <mergeCell ref="X3:Y3"/>
    <mergeCell ref="G5:G6"/>
    <mergeCell ref="A1:AA1"/>
    <mergeCell ref="A2:AA2"/>
    <mergeCell ref="W5:X5"/>
    <mergeCell ref="Y5:Z5"/>
    <mergeCell ref="AA5:AA6"/>
    <mergeCell ref="R5:S5"/>
    <mergeCell ref="T5:U5"/>
    <mergeCell ref="V5:V6"/>
  </mergeCells>
  <conditionalFormatting sqref="I3 P3:Q3">
    <cfRule type="cellIs" priority="7" dxfId="83" operator="lessThan">
      <formula>0</formula>
    </cfRule>
  </conditionalFormatting>
  <conditionalFormatting sqref="O3">
    <cfRule type="cellIs" priority="6" dxfId="83" operator="lessThan">
      <formula>0</formula>
    </cfRule>
  </conditionalFormatting>
  <conditionalFormatting sqref="N3">
    <cfRule type="cellIs" priority="5" dxfId="83" operator="lessThan">
      <formula>0</formula>
    </cfRule>
  </conditionalFormatting>
  <conditionalFormatting sqref="U3">
    <cfRule type="cellIs" priority="4" dxfId="83" operator="lessThan">
      <formula>0</formula>
    </cfRule>
  </conditionalFormatting>
  <conditionalFormatting sqref="AA3">
    <cfRule type="cellIs" priority="3" dxfId="83" operator="lessThan">
      <formula>0</formula>
    </cfRule>
  </conditionalFormatting>
  <conditionalFormatting sqref="Z3">
    <cfRule type="cellIs" priority="2" dxfId="83" operator="lessThan">
      <formula>0</formula>
    </cfRule>
  </conditionalFormatting>
  <conditionalFormatting sqref="X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3" r:id="rId1"/>
  <rowBreaks count="1" manualBreakCount="1">
    <brk id="42" max="2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AM79"/>
  <sheetViews>
    <sheetView zoomScalePageLayoutView="0" workbookViewId="0" topLeftCell="A1">
      <pane xSplit="2" ySplit="6" topLeftCell="O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T9" sqref="T9"/>
    </sheetView>
  </sheetViews>
  <sheetFormatPr defaultColWidth="9.140625" defaultRowHeight="12.75"/>
  <cols>
    <col min="1" max="1" width="5.8515625" style="57" bestFit="1" customWidth="1"/>
    <col min="2" max="2" width="23.57421875" style="54" customWidth="1"/>
    <col min="3" max="3" width="4.57421875" style="54" customWidth="1"/>
    <col min="4" max="4" width="6.140625" style="65" bestFit="1" customWidth="1"/>
    <col min="5" max="5" width="5.00390625" style="54" customWidth="1"/>
    <col min="6" max="6" width="9.00390625" style="54" customWidth="1"/>
    <col min="7" max="7" width="8.00390625" style="58" customWidth="1"/>
    <col min="8" max="8" width="6.140625" style="54" bestFit="1" customWidth="1"/>
    <col min="9" max="9" width="8.140625" style="65" bestFit="1" customWidth="1"/>
    <col min="10" max="10" width="5.140625" style="54" bestFit="1" customWidth="1"/>
    <col min="11" max="11" width="9.421875" style="54" customWidth="1"/>
    <col min="12" max="12" width="7.57421875" style="58" customWidth="1"/>
    <col min="13" max="13" width="6.28125" style="54" bestFit="1" customWidth="1"/>
    <col min="14" max="14" width="5.140625" style="65" bestFit="1" customWidth="1"/>
    <col min="15" max="15" width="6.28125" style="54" bestFit="1" customWidth="1"/>
    <col min="16" max="16" width="7.00390625" style="54" customWidth="1"/>
    <col min="17" max="17" width="8.421875" style="58" customWidth="1"/>
    <col min="18" max="18" width="6.28125" style="54" bestFit="1" customWidth="1"/>
    <col min="19" max="19" width="6.140625" style="65" bestFit="1" customWidth="1"/>
    <col min="20" max="21" width="7.140625" style="54" bestFit="1" customWidth="1"/>
    <col min="22" max="22" width="7.140625" style="58" customWidth="1"/>
    <col min="23" max="23" width="7.140625" style="54" bestFit="1" customWidth="1"/>
    <col min="24" max="24" width="9.140625" style="65" bestFit="1" customWidth="1"/>
    <col min="25" max="25" width="7.140625" style="54" bestFit="1" customWidth="1"/>
    <col min="26" max="26" width="8.00390625" style="54" bestFit="1" customWidth="1"/>
    <col min="27" max="27" width="6.8515625" style="58" customWidth="1"/>
    <col min="28" max="28" width="8.421875" style="54" bestFit="1" customWidth="1"/>
    <col min="29" max="29" width="7.140625" style="65" bestFit="1" customWidth="1"/>
    <col min="30" max="30" width="7.140625" style="54" bestFit="1" customWidth="1"/>
    <col min="31" max="31" width="8.140625" style="54" bestFit="1" customWidth="1"/>
    <col min="32" max="32" width="9.28125" style="58" bestFit="1" customWidth="1"/>
    <col min="33" max="16384" width="9.140625" style="54" customWidth="1"/>
  </cols>
  <sheetData>
    <row r="1" spans="1:32" ht="14.25">
      <c r="A1" s="419" t="s">
        <v>510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</row>
    <row r="2" spans="1:32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</row>
    <row r="3" spans="1:32" ht="14.25">
      <c r="A3" s="66"/>
      <c r="B3" s="37" t="s">
        <v>66</v>
      </c>
      <c r="C3" s="35"/>
      <c r="D3" s="16"/>
      <c r="E3" s="16"/>
      <c r="F3" s="16"/>
      <c r="G3" s="38"/>
      <c r="H3" s="16"/>
      <c r="I3" s="439"/>
      <c r="J3" s="439"/>
      <c r="K3" s="35"/>
      <c r="L3" s="37"/>
      <c r="M3" s="67"/>
      <c r="N3" s="68"/>
      <c r="O3" s="68"/>
      <c r="P3" s="68"/>
      <c r="Q3" s="119"/>
      <c r="R3" s="66"/>
      <c r="S3" s="67"/>
      <c r="T3" s="35"/>
      <c r="U3" s="16"/>
      <c r="V3" s="38"/>
      <c r="W3" s="16"/>
      <c r="X3" s="16"/>
      <c r="Y3" s="16"/>
      <c r="Z3" s="439"/>
      <c r="AA3" s="439"/>
      <c r="AB3" s="35"/>
      <c r="AC3" s="439" t="s">
        <v>235</v>
      </c>
      <c r="AD3" s="439"/>
      <c r="AE3" s="68"/>
      <c r="AF3" s="119"/>
    </row>
    <row r="4" spans="1:39" ht="15" customHeight="1">
      <c r="A4" s="468" t="s">
        <v>3</v>
      </c>
      <c r="B4" s="468" t="s">
        <v>4</v>
      </c>
      <c r="C4" s="464" t="s">
        <v>156</v>
      </c>
      <c r="D4" s="470"/>
      <c r="E4" s="470"/>
      <c r="F4" s="470"/>
      <c r="G4" s="465"/>
      <c r="H4" s="464" t="s">
        <v>157</v>
      </c>
      <c r="I4" s="470"/>
      <c r="J4" s="470"/>
      <c r="K4" s="470"/>
      <c r="L4" s="465"/>
      <c r="M4" s="464" t="s">
        <v>135</v>
      </c>
      <c r="N4" s="470"/>
      <c r="O4" s="470"/>
      <c r="P4" s="470"/>
      <c r="Q4" s="465"/>
      <c r="R4" s="464" t="s">
        <v>134</v>
      </c>
      <c r="S4" s="470"/>
      <c r="T4" s="470"/>
      <c r="U4" s="470"/>
      <c r="V4" s="465"/>
      <c r="W4" s="464" t="s">
        <v>73</v>
      </c>
      <c r="X4" s="470"/>
      <c r="Y4" s="470"/>
      <c r="Z4" s="470"/>
      <c r="AA4" s="465"/>
      <c r="AB4" s="464" t="s">
        <v>158</v>
      </c>
      <c r="AC4" s="470"/>
      <c r="AD4" s="470"/>
      <c r="AE4" s="470"/>
      <c r="AF4" s="465"/>
      <c r="AG4" s="360"/>
      <c r="AH4" s="360"/>
      <c r="AI4" s="360"/>
      <c r="AJ4" s="360"/>
      <c r="AK4" s="360"/>
      <c r="AL4" s="360"/>
      <c r="AM4" s="360"/>
    </row>
    <row r="5" spans="1:39" ht="19.5" customHeight="1">
      <c r="A5" s="469"/>
      <c r="B5" s="469"/>
      <c r="C5" s="464" t="s">
        <v>150</v>
      </c>
      <c r="D5" s="465"/>
      <c r="E5" s="464" t="s">
        <v>151</v>
      </c>
      <c r="F5" s="465"/>
      <c r="G5" s="462" t="s">
        <v>152</v>
      </c>
      <c r="H5" s="464" t="s">
        <v>150</v>
      </c>
      <c r="I5" s="465"/>
      <c r="J5" s="464" t="s">
        <v>151</v>
      </c>
      <c r="K5" s="465"/>
      <c r="L5" s="462" t="s">
        <v>152</v>
      </c>
      <c r="M5" s="464" t="s">
        <v>150</v>
      </c>
      <c r="N5" s="465"/>
      <c r="O5" s="464" t="s">
        <v>151</v>
      </c>
      <c r="P5" s="465"/>
      <c r="Q5" s="462" t="s">
        <v>152</v>
      </c>
      <c r="R5" s="464" t="s">
        <v>150</v>
      </c>
      <c r="S5" s="465"/>
      <c r="T5" s="464" t="s">
        <v>151</v>
      </c>
      <c r="U5" s="465"/>
      <c r="V5" s="462" t="s">
        <v>152</v>
      </c>
      <c r="W5" s="464" t="s">
        <v>150</v>
      </c>
      <c r="X5" s="465"/>
      <c r="Y5" s="464" t="s">
        <v>151</v>
      </c>
      <c r="Z5" s="465"/>
      <c r="AA5" s="462" t="s">
        <v>152</v>
      </c>
      <c r="AB5" s="464" t="s">
        <v>150</v>
      </c>
      <c r="AC5" s="465"/>
      <c r="AD5" s="464" t="s">
        <v>151</v>
      </c>
      <c r="AE5" s="465"/>
      <c r="AF5" s="462" t="s">
        <v>152</v>
      </c>
      <c r="AG5" s="360"/>
      <c r="AH5" s="360"/>
      <c r="AI5" s="360"/>
      <c r="AJ5" s="360"/>
      <c r="AK5" s="360"/>
      <c r="AL5" s="360"/>
      <c r="AM5" s="360"/>
    </row>
    <row r="6" spans="1:39" ht="19.5" customHeight="1">
      <c r="A6" s="469"/>
      <c r="B6" s="469"/>
      <c r="C6" s="377" t="s">
        <v>153</v>
      </c>
      <c r="D6" s="378" t="s">
        <v>154</v>
      </c>
      <c r="E6" s="377" t="s">
        <v>153</v>
      </c>
      <c r="F6" s="377" t="s">
        <v>154</v>
      </c>
      <c r="G6" s="463"/>
      <c r="H6" s="377" t="s">
        <v>153</v>
      </c>
      <c r="I6" s="378" t="s">
        <v>154</v>
      </c>
      <c r="J6" s="377" t="s">
        <v>153</v>
      </c>
      <c r="K6" s="377" t="s">
        <v>154</v>
      </c>
      <c r="L6" s="463"/>
      <c r="M6" s="377" t="s">
        <v>153</v>
      </c>
      <c r="N6" s="378" t="s">
        <v>154</v>
      </c>
      <c r="O6" s="377" t="s">
        <v>153</v>
      </c>
      <c r="P6" s="377" t="s">
        <v>154</v>
      </c>
      <c r="Q6" s="463"/>
      <c r="R6" s="377" t="s">
        <v>153</v>
      </c>
      <c r="S6" s="378" t="s">
        <v>154</v>
      </c>
      <c r="T6" s="377" t="s">
        <v>153</v>
      </c>
      <c r="U6" s="377" t="s">
        <v>154</v>
      </c>
      <c r="V6" s="463"/>
      <c r="W6" s="377" t="s">
        <v>153</v>
      </c>
      <c r="X6" s="378" t="s">
        <v>154</v>
      </c>
      <c r="Y6" s="377" t="s">
        <v>153</v>
      </c>
      <c r="Z6" s="377" t="s">
        <v>154</v>
      </c>
      <c r="AA6" s="463"/>
      <c r="AB6" s="377" t="s">
        <v>153</v>
      </c>
      <c r="AC6" s="378" t="s">
        <v>154</v>
      </c>
      <c r="AD6" s="377" t="s">
        <v>153</v>
      </c>
      <c r="AE6" s="377" t="s">
        <v>154</v>
      </c>
      <c r="AF6" s="463"/>
      <c r="AG6" s="360"/>
      <c r="AH6" s="360"/>
      <c r="AI6" s="360"/>
      <c r="AJ6" s="360"/>
      <c r="AK6" s="360"/>
      <c r="AL6" s="360"/>
      <c r="AM6" s="360"/>
    </row>
    <row r="7" spans="1:39" ht="15" customHeight="1">
      <c r="A7" s="362">
        <v>1</v>
      </c>
      <c r="B7" s="363" t="s">
        <v>10</v>
      </c>
      <c r="C7" s="364">
        <v>0</v>
      </c>
      <c r="D7" s="365">
        <v>0</v>
      </c>
      <c r="E7" s="366">
        <v>0</v>
      </c>
      <c r="F7" s="366">
        <v>0</v>
      </c>
      <c r="G7" s="367" t="e">
        <f>F7*100/D7</f>
        <v>#DIV/0!</v>
      </c>
      <c r="H7" s="364">
        <v>5</v>
      </c>
      <c r="I7" s="365">
        <v>2700</v>
      </c>
      <c r="J7" s="366">
        <v>6</v>
      </c>
      <c r="K7" s="366">
        <v>516</v>
      </c>
      <c r="L7" s="367">
        <f>K7*100/I7</f>
        <v>19.11111111111111</v>
      </c>
      <c r="M7" s="364">
        <v>34</v>
      </c>
      <c r="N7" s="365">
        <v>604</v>
      </c>
      <c r="O7" s="366">
        <v>0</v>
      </c>
      <c r="P7" s="366">
        <v>0</v>
      </c>
      <c r="Q7" s="367">
        <f>P7*100/N7</f>
        <v>0</v>
      </c>
      <c r="R7" s="364">
        <v>37</v>
      </c>
      <c r="S7" s="365">
        <v>1231.24</v>
      </c>
      <c r="T7" s="366">
        <v>16</v>
      </c>
      <c r="U7" s="366">
        <v>675</v>
      </c>
      <c r="V7" s="367">
        <f>U7*100/S7</f>
        <v>54.8227802865404</v>
      </c>
      <c r="W7" s="364">
        <v>7264</v>
      </c>
      <c r="X7" s="365">
        <v>13139.07</v>
      </c>
      <c r="Y7" s="366">
        <v>1259</v>
      </c>
      <c r="Z7" s="366">
        <v>2654</v>
      </c>
      <c r="AA7" s="367">
        <f>Z7*100/X7</f>
        <v>20.199298732710915</v>
      </c>
      <c r="AB7" s="364">
        <f>C7+H7+M7+R7+W7</f>
        <v>7340</v>
      </c>
      <c r="AC7" s="365">
        <f>D7+I7+N7+S7+X7</f>
        <v>17674.309999999998</v>
      </c>
      <c r="AD7" s="364">
        <f>E7+J7+O7+T7+Y7</f>
        <v>1281</v>
      </c>
      <c r="AE7" s="364">
        <f>F7+K7+P7+U7+Z7</f>
        <v>3845</v>
      </c>
      <c r="AF7" s="367">
        <f>AE7*100/AC7</f>
        <v>21.754738940303753</v>
      </c>
      <c r="AG7" s="360"/>
      <c r="AH7" s="360"/>
      <c r="AI7" s="360"/>
      <c r="AJ7" s="360"/>
      <c r="AK7" s="360"/>
      <c r="AL7" s="360"/>
      <c r="AM7" s="360"/>
    </row>
    <row r="8" spans="1:39" ht="15" customHeight="1">
      <c r="A8" s="362">
        <v>2</v>
      </c>
      <c r="B8" s="363" t="s">
        <v>11</v>
      </c>
      <c r="C8" s="364">
        <v>0</v>
      </c>
      <c r="D8" s="365">
        <v>0</v>
      </c>
      <c r="E8" s="366">
        <v>1</v>
      </c>
      <c r="F8" s="366">
        <v>32508</v>
      </c>
      <c r="G8" s="367" t="e">
        <f aca="true" t="shared" si="0" ref="G8:G62">F8*100/D8</f>
        <v>#DIV/0!</v>
      </c>
      <c r="H8" s="364">
        <v>1</v>
      </c>
      <c r="I8" s="365">
        <v>600</v>
      </c>
      <c r="J8" s="366">
        <v>0</v>
      </c>
      <c r="K8" s="366">
        <v>0</v>
      </c>
      <c r="L8" s="367">
        <f aca="true" t="shared" si="1" ref="L8:L62">K8*100/I8</f>
        <v>0</v>
      </c>
      <c r="M8" s="364">
        <v>2</v>
      </c>
      <c r="N8" s="365">
        <v>30</v>
      </c>
      <c r="O8" s="366">
        <v>0</v>
      </c>
      <c r="P8" s="366">
        <v>83</v>
      </c>
      <c r="Q8" s="367">
        <f aca="true" t="shared" si="2" ref="Q8:Q62">P8*100/N8</f>
        <v>276.6666666666667</v>
      </c>
      <c r="R8" s="364">
        <v>1</v>
      </c>
      <c r="S8" s="365">
        <v>60</v>
      </c>
      <c r="T8" s="366">
        <v>8</v>
      </c>
      <c r="U8" s="366">
        <v>2030</v>
      </c>
      <c r="V8" s="367">
        <f aca="true" t="shared" si="3" ref="V8:V62">U8*100/S8</f>
        <v>3383.3333333333335</v>
      </c>
      <c r="W8" s="364">
        <v>306</v>
      </c>
      <c r="X8" s="365">
        <v>2012.22</v>
      </c>
      <c r="Y8" s="366">
        <v>0</v>
      </c>
      <c r="Z8" s="366">
        <v>542</v>
      </c>
      <c r="AA8" s="367">
        <f aca="true" t="shared" si="4" ref="AA8:AA62">Z8*100/X8</f>
        <v>26.935424555963067</v>
      </c>
      <c r="AB8" s="364">
        <f aca="true" t="shared" si="5" ref="AB8:AB61">C8+H8+M8+R8+W8</f>
        <v>310</v>
      </c>
      <c r="AC8" s="365">
        <f aca="true" t="shared" si="6" ref="AC8:AC61">D8+I8+N8+S8+X8</f>
        <v>2702.2200000000003</v>
      </c>
      <c r="AD8" s="364">
        <f aca="true" t="shared" si="7" ref="AD8:AD61">E8+J8+O8+T8+Y8</f>
        <v>9</v>
      </c>
      <c r="AE8" s="364">
        <f aca="true" t="shared" si="8" ref="AE8:AE61">F8+K8+P8+U8+Z8</f>
        <v>35163</v>
      </c>
      <c r="AF8" s="367">
        <f aca="true" t="shared" si="9" ref="AF8:AF62">AE8*100/AC8</f>
        <v>1301.263405644248</v>
      </c>
      <c r="AG8" s="360"/>
      <c r="AH8" s="360"/>
      <c r="AI8" s="360"/>
      <c r="AJ8" s="360"/>
      <c r="AK8" s="360"/>
      <c r="AL8" s="360"/>
      <c r="AM8" s="360"/>
    </row>
    <row r="9" spans="1:39" ht="15" customHeight="1">
      <c r="A9" s="362">
        <v>3</v>
      </c>
      <c r="B9" s="363" t="s">
        <v>12</v>
      </c>
      <c r="C9" s="364">
        <v>0</v>
      </c>
      <c r="D9" s="365">
        <v>0</v>
      </c>
      <c r="E9" s="366">
        <v>12</v>
      </c>
      <c r="F9" s="366">
        <v>2</v>
      </c>
      <c r="G9" s="367" t="e">
        <f t="shared" si="0"/>
        <v>#DIV/0!</v>
      </c>
      <c r="H9" s="364">
        <v>3</v>
      </c>
      <c r="I9" s="365">
        <v>1300</v>
      </c>
      <c r="J9" s="366">
        <v>0</v>
      </c>
      <c r="K9" s="366">
        <v>0</v>
      </c>
      <c r="L9" s="367">
        <f t="shared" si="1"/>
        <v>0</v>
      </c>
      <c r="M9" s="364">
        <v>7</v>
      </c>
      <c r="N9" s="365">
        <v>175</v>
      </c>
      <c r="O9" s="366">
        <v>4</v>
      </c>
      <c r="P9" s="366">
        <v>44</v>
      </c>
      <c r="Q9" s="367">
        <f t="shared" si="2"/>
        <v>25.142857142857142</v>
      </c>
      <c r="R9" s="364">
        <v>6</v>
      </c>
      <c r="S9" s="365">
        <v>257.5</v>
      </c>
      <c r="T9" s="366">
        <v>133</v>
      </c>
      <c r="U9" s="366">
        <v>3094</v>
      </c>
      <c r="V9" s="367">
        <f t="shared" si="3"/>
        <v>1201.5533980582525</v>
      </c>
      <c r="W9" s="364">
        <v>1644</v>
      </c>
      <c r="X9" s="365">
        <v>7693.14</v>
      </c>
      <c r="Y9" s="366">
        <v>2892</v>
      </c>
      <c r="Z9" s="366">
        <v>32303</v>
      </c>
      <c r="AA9" s="367">
        <f t="shared" si="4"/>
        <v>419.89356751599473</v>
      </c>
      <c r="AB9" s="364">
        <f t="shared" si="5"/>
        <v>1660</v>
      </c>
      <c r="AC9" s="365">
        <f t="shared" si="6"/>
        <v>9425.64</v>
      </c>
      <c r="AD9" s="364">
        <f t="shared" si="7"/>
        <v>3041</v>
      </c>
      <c r="AE9" s="364">
        <f t="shared" si="8"/>
        <v>35443</v>
      </c>
      <c r="AF9" s="367">
        <f t="shared" si="9"/>
        <v>376.02751643389735</v>
      </c>
      <c r="AG9" s="360"/>
      <c r="AH9" s="360"/>
      <c r="AI9" s="360"/>
      <c r="AJ9" s="360"/>
      <c r="AK9" s="360"/>
      <c r="AL9" s="360"/>
      <c r="AM9" s="360"/>
    </row>
    <row r="10" spans="1:39" ht="15" customHeight="1">
      <c r="A10" s="362">
        <v>4</v>
      </c>
      <c r="B10" s="363" t="s">
        <v>13</v>
      </c>
      <c r="C10" s="364">
        <v>1</v>
      </c>
      <c r="D10" s="365">
        <v>5500</v>
      </c>
      <c r="E10" s="366">
        <v>19</v>
      </c>
      <c r="F10" s="366">
        <v>2214</v>
      </c>
      <c r="G10" s="367">
        <f t="shared" si="0"/>
        <v>40.25454545454546</v>
      </c>
      <c r="H10" s="364">
        <v>5</v>
      </c>
      <c r="I10" s="365">
        <v>2250</v>
      </c>
      <c r="J10" s="366">
        <v>11</v>
      </c>
      <c r="K10" s="366">
        <v>314</v>
      </c>
      <c r="L10" s="367">
        <f t="shared" si="1"/>
        <v>13.955555555555556</v>
      </c>
      <c r="M10" s="364">
        <v>13</v>
      </c>
      <c r="N10" s="365">
        <v>275</v>
      </c>
      <c r="O10" s="366">
        <v>6</v>
      </c>
      <c r="P10" s="366">
        <v>95</v>
      </c>
      <c r="Q10" s="367">
        <f t="shared" si="2"/>
        <v>34.54545454545455</v>
      </c>
      <c r="R10" s="364">
        <v>22</v>
      </c>
      <c r="S10" s="365">
        <v>639</v>
      </c>
      <c r="T10" s="366">
        <v>21</v>
      </c>
      <c r="U10" s="366">
        <v>134</v>
      </c>
      <c r="V10" s="367">
        <f t="shared" si="3"/>
        <v>20.970266040688575</v>
      </c>
      <c r="W10" s="364">
        <v>5665</v>
      </c>
      <c r="X10" s="365">
        <v>39472.76</v>
      </c>
      <c r="Y10" s="366">
        <v>6746</v>
      </c>
      <c r="Z10" s="366">
        <v>45513</v>
      </c>
      <c r="AA10" s="367">
        <f t="shared" si="4"/>
        <v>115.30229961117489</v>
      </c>
      <c r="AB10" s="364">
        <f t="shared" si="5"/>
        <v>5706</v>
      </c>
      <c r="AC10" s="365">
        <f t="shared" si="6"/>
        <v>48136.76</v>
      </c>
      <c r="AD10" s="364">
        <f t="shared" si="7"/>
        <v>6803</v>
      </c>
      <c r="AE10" s="364">
        <f t="shared" si="8"/>
        <v>48270</v>
      </c>
      <c r="AF10" s="367">
        <f t="shared" si="9"/>
        <v>100.27679469910314</v>
      </c>
      <c r="AG10" s="360"/>
      <c r="AH10" s="360"/>
      <c r="AI10" s="360"/>
      <c r="AJ10" s="360"/>
      <c r="AK10" s="360"/>
      <c r="AL10" s="360"/>
      <c r="AM10" s="360"/>
    </row>
    <row r="11" spans="1:39" ht="15" customHeight="1">
      <c r="A11" s="362">
        <v>5</v>
      </c>
      <c r="B11" s="363" t="s">
        <v>14</v>
      </c>
      <c r="C11" s="364">
        <v>0</v>
      </c>
      <c r="D11" s="365">
        <v>0</v>
      </c>
      <c r="E11" s="366">
        <v>11</v>
      </c>
      <c r="F11" s="366">
        <v>13629</v>
      </c>
      <c r="G11" s="367" t="e">
        <f t="shared" si="0"/>
        <v>#DIV/0!</v>
      </c>
      <c r="H11" s="364">
        <v>3</v>
      </c>
      <c r="I11" s="365">
        <v>1650</v>
      </c>
      <c r="J11" s="366">
        <v>0</v>
      </c>
      <c r="K11" s="366">
        <v>0</v>
      </c>
      <c r="L11" s="367">
        <f t="shared" si="1"/>
        <v>0</v>
      </c>
      <c r="M11" s="364">
        <v>12</v>
      </c>
      <c r="N11" s="365">
        <v>270</v>
      </c>
      <c r="O11" s="366">
        <v>20</v>
      </c>
      <c r="P11" s="366">
        <v>69</v>
      </c>
      <c r="Q11" s="367">
        <f t="shared" si="2"/>
        <v>25.555555555555557</v>
      </c>
      <c r="R11" s="364">
        <v>10</v>
      </c>
      <c r="S11" s="365">
        <v>375</v>
      </c>
      <c r="T11" s="366">
        <v>131</v>
      </c>
      <c r="U11" s="366">
        <v>1438</v>
      </c>
      <c r="V11" s="367">
        <f t="shared" si="3"/>
        <v>383.46666666666664</v>
      </c>
      <c r="W11" s="364">
        <v>3176</v>
      </c>
      <c r="X11" s="365">
        <v>8787.94</v>
      </c>
      <c r="Y11" s="366">
        <v>926</v>
      </c>
      <c r="Z11" s="366">
        <v>2988</v>
      </c>
      <c r="AA11" s="367">
        <f t="shared" si="4"/>
        <v>34.00114247480069</v>
      </c>
      <c r="AB11" s="364">
        <f t="shared" si="5"/>
        <v>3201</v>
      </c>
      <c r="AC11" s="365">
        <f t="shared" si="6"/>
        <v>11082.94</v>
      </c>
      <c r="AD11" s="364">
        <f t="shared" si="7"/>
        <v>1088</v>
      </c>
      <c r="AE11" s="364">
        <f t="shared" si="8"/>
        <v>18124</v>
      </c>
      <c r="AF11" s="367">
        <f t="shared" si="9"/>
        <v>163.53061552259598</v>
      </c>
      <c r="AG11" s="360"/>
      <c r="AH11" s="360"/>
      <c r="AI11" s="360"/>
      <c r="AJ11" s="360"/>
      <c r="AK11" s="360"/>
      <c r="AL11" s="360"/>
      <c r="AM11" s="360"/>
    </row>
    <row r="12" spans="1:39" ht="15" customHeight="1">
      <c r="A12" s="362">
        <v>6</v>
      </c>
      <c r="B12" s="363" t="s">
        <v>15</v>
      </c>
      <c r="C12" s="364">
        <v>0</v>
      </c>
      <c r="D12" s="365">
        <v>0</v>
      </c>
      <c r="E12" s="366">
        <v>0</v>
      </c>
      <c r="F12" s="366">
        <v>0</v>
      </c>
      <c r="G12" s="367" t="e">
        <f t="shared" si="0"/>
        <v>#DIV/0!</v>
      </c>
      <c r="H12" s="364">
        <v>3</v>
      </c>
      <c r="I12" s="365">
        <v>1650</v>
      </c>
      <c r="J12" s="366">
        <v>41</v>
      </c>
      <c r="K12" s="366">
        <v>4844</v>
      </c>
      <c r="L12" s="367">
        <f t="shared" si="1"/>
        <v>293.57575757575756</v>
      </c>
      <c r="M12" s="364">
        <v>10</v>
      </c>
      <c r="N12" s="365">
        <v>217</v>
      </c>
      <c r="O12" s="366">
        <v>737</v>
      </c>
      <c r="P12" s="366">
        <v>1776</v>
      </c>
      <c r="Q12" s="367">
        <f t="shared" si="2"/>
        <v>818.4331797235023</v>
      </c>
      <c r="R12" s="364">
        <v>6</v>
      </c>
      <c r="S12" s="365">
        <v>237.5</v>
      </c>
      <c r="T12" s="366">
        <v>2560</v>
      </c>
      <c r="U12" s="366">
        <v>22942</v>
      </c>
      <c r="V12" s="367">
        <f t="shared" si="3"/>
        <v>9659.78947368421</v>
      </c>
      <c r="W12" s="364">
        <v>2268</v>
      </c>
      <c r="X12" s="365">
        <v>9666.39</v>
      </c>
      <c r="Y12" s="366">
        <v>5478</v>
      </c>
      <c r="Z12" s="366">
        <v>38333</v>
      </c>
      <c r="AA12" s="367">
        <f t="shared" si="4"/>
        <v>396.5596256720451</v>
      </c>
      <c r="AB12" s="364">
        <f t="shared" si="5"/>
        <v>2287</v>
      </c>
      <c r="AC12" s="365">
        <f t="shared" si="6"/>
        <v>11770.89</v>
      </c>
      <c r="AD12" s="364">
        <f t="shared" si="7"/>
        <v>8816</v>
      </c>
      <c r="AE12" s="364">
        <f t="shared" si="8"/>
        <v>67895</v>
      </c>
      <c r="AF12" s="367">
        <f t="shared" si="9"/>
        <v>576.8043028182236</v>
      </c>
      <c r="AG12" s="360"/>
      <c r="AH12" s="360"/>
      <c r="AI12" s="360"/>
      <c r="AJ12" s="360"/>
      <c r="AK12" s="360"/>
      <c r="AL12" s="360"/>
      <c r="AM12" s="360"/>
    </row>
    <row r="13" spans="1:39" ht="15" customHeight="1">
      <c r="A13" s="362">
        <v>7</v>
      </c>
      <c r="B13" s="363" t="s">
        <v>16</v>
      </c>
      <c r="C13" s="364">
        <v>0</v>
      </c>
      <c r="D13" s="365">
        <v>0</v>
      </c>
      <c r="E13" s="366">
        <v>13</v>
      </c>
      <c r="F13" s="366">
        <v>39292</v>
      </c>
      <c r="G13" s="367" t="e">
        <f t="shared" si="0"/>
        <v>#DIV/0!</v>
      </c>
      <c r="H13" s="364">
        <v>3</v>
      </c>
      <c r="I13" s="365">
        <v>3000</v>
      </c>
      <c r="J13" s="366">
        <v>20</v>
      </c>
      <c r="K13" s="366">
        <v>4200</v>
      </c>
      <c r="L13" s="367">
        <f t="shared" si="1"/>
        <v>140</v>
      </c>
      <c r="M13" s="364">
        <v>25</v>
      </c>
      <c r="N13" s="365">
        <v>352</v>
      </c>
      <c r="O13" s="366">
        <v>53</v>
      </c>
      <c r="P13" s="366">
        <v>355</v>
      </c>
      <c r="Q13" s="367">
        <f t="shared" si="2"/>
        <v>100.85227272727273</v>
      </c>
      <c r="R13" s="364">
        <v>13</v>
      </c>
      <c r="S13" s="365">
        <v>645</v>
      </c>
      <c r="T13" s="366">
        <v>56</v>
      </c>
      <c r="U13" s="366">
        <v>1496</v>
      </c>
      <c r="V13" s="367">
        <f t="shared" si="3"/>
        <v>231.93798449612405</v>
      </c>
      <c r="W13" s="364">
        <v>8397</v>
      </c>
      <c r="X13" s="365">
        <v>20034.3</v>
      </c>
      <c r="Y13" s="366">
        <v>10949</v>
      </c>
      <c r="Z13" s="366">
        <v>35556</v>
      </c>
      <c r="AA13" s="367">
        <f t="shared" si="4"/>
        <v>177.47562929575778</v>
      </c>
      <c r="AB13" s="364">
        <f t="shared" si="5"/>
        <v>8438</v>
      </c>
      <c r="AC13" s="365">
        <f t="shared" si="6"/>
        <v>24031.3</v>
      </c>
      <c r="AD13" s="364">
        <f t="shared" si="7"/>
        <v>11091</v>
      </c>
      <c r="AE13" s="364">
        <f t="shared" si="8"/>
        <v>80899</v>
      </c>
      <c r="AF13" s="367">
        <f t="shared" si="9"/>
        <v>336.64013182807423</v>
      </c>
      <c r="AG13" s="360"/>
      <c r="AH13" s="360"/>
      <c r="AI13" s="360"/>
      <c r="AJ13" s="360"/>
      <c r="AK13" s="360"/>
      <c r="AL13" s="360"/>
      <c r="AM13" s="360"/>
    </row>
    <row r="14" spans="1:39" ht="15" customHeight="1">
      <c r="A14" s="362">
        <v>8</v>
      </c>
      <c r="B14" s="363" t="s">
        <v>17</v>
      </c>
      <c r="C14" s="364">
        <v>0</v>
      </c>
      <c r="D14" s="365">
        <v>0</v>
      </c>
      <c r="E14" s="366">
        <v>0</v>
      </c>
      <c r="F14" s="366">
        <v>0</v>
      </c>
      <c r="G14" s="367" t="e">
        <f t="shared" si="0"/>
        <v>#DIV/0!</v>
      </c>
      <c r="H14" s="364">
        <v>0</v>
      </c>
      <c r="I14" s="365">
        <v>0</v>
      </c>
      <c r="J14" s="366">
        <v>0</v>
      </c>
      <c r="K14" s="366">
        <v>0</v>
      </c>
      <c r="L14" s="367" t="e">
        <f t="shared" si="1"/>
        <v>#DIV/0!</v>
      </c>
      <c r="M14" s="364">
        <v>3</v>
      </c>
      <c r="N14" s="365">
        <v>45</v>
      </c>
      <c r="O14" s="366">
        <v>1</v>
      </c>
      <c r="P14" s="366">
        <v>40</v>
      </c>
      <c r="Q14" s="367">
        <f t="shared" si="2"/>
        <v>88.88888888888889</v>
      </c>
      <c r="R14" s="364">
        <v>2</v>
      </c>
      <c r="S14" s="365">
        <v>87.5</v>
      </c>
      <c r="T14" s="366">
        <v>4</v>
      </c>
      <c r="U14" s="366">
        <v>100</v>
      </c>
      <c r="V14" s="367">
        <f t="shared" si="3"/>
        <v>114.28571428571429</v>
      </c>
      <c r="W14" s="364">
        <v>450</v>
      </c>
      <c r="X14" s="365">
        <v>1684.95</v>
      </c>
      <c r="Y14" s="366">
        <v>449</v>
      </c>
      <c r="Z14" s="366">
        <v>1602</v>
      </c>
      <c r="AA14" s="367">
        <f t="shared" si="4"/>
        <v>95.07700525238137</v>
      </c>
      <c r="AB14" s="364">
        <f t="shared" si="5"/>
        <v>455</v>
      </c>
      <c r="AC14" s="365">
        <f t="shared" si="6"/>
        <v>1817.45</v>
      </c>
      <c r="AD14" s="364">
        <f t="shared" si="7"/>
        <v>454</v>
      </c>
      <c r="AE14" s="364">
        <f t="shared" si="8"/>
        <v>1742</v>
      </c>
      <c r="AF14" s="367">
        <f t="shared" si="9"/>
        <v>95.84857905306886</v>
      </c>
      <c r="AG14" s="360"/>
      <c r="AH14" s="360"/>
      <c r="AI14" s="360"/>
      <c r="AJ14" s="360"/>
      <c r="AK14" s="360"/>
      <c r="AL14" s="360"/>
      <c r="AM14" s="360"/>
    </row>
    <row r="15" spans="1:39" ht="15" customHeight="1">
      <c r="A15" s="362">
        <v>9</v>
      </c>
      <c r="B15" s="363" t="s">
        <v>18</v>
      </c>
      <c r="C15" s="364">
        <v>0</v>
      </c>
      <c r="D15" s="365">
        <v>0</v>
      </c>
      <c r="E15" s="366">
        <v>0</v>
      </c>
      <c r="F15" s="366">
        <v>0</v>
      </c>
      <c r="G15" s="367" t="e">
        <f t="shared" si="0"/>
        <v>#DIV/0!</v>
      </c>
      <c r="H15" s="364">
        <v>1</v>
      </c>
      <c r="I15" s="365">
        <v>350</v>
      </c>
      <c r="J15" s="366">
        <v>33</v>
      </c>
      <c r="K15" s="366">
        <v>23804</v>
      </c>
      <c r="L15" s="367">
        <f t="shared" si="1"/>
        <v>6801.142857142857</v>
      </c>
      <c r="M15" s="364">
        <v>9</v>
      </c>
      <c r="N15" s="365">
        <v>225</v>
      </c>
      <c r="O15" s="366">
        <v>4</v>
      </c>
      <c r="P15" s="366">
        <v>27</v>
      </c>
      <c r="Q15" s="367">
        <f t="shared" si="2"/>
        <v>12</v>
      </c>
      <c r="R15" s="364">
        <v>7</v>
      </c>
      <c r="S15" s="365">
        <v>397.5</v>
      </c>
      <c r="T15" s="366">
        <v>92</v>
      </c>
      <c r="U15" s="366">
        <v>2761</v>
      </c>
      <c r="V15" s="367">
        <f t="shared" si="3"/>
        <v>694.5911949685535</v>
      </c>
      <c r="W15" s="364">
        <v>1055</v>
      </c>
      <c r="X15" s="365">
        <v>4733.19</v>
      </c>
      <c r="Y15" s="366">
        <v>4033</v>
      </c>
      <c r="Z15" s="366">
        <v>56472</v>
      </c>
      <c r="AA15" s="367">
        <f t="shared" si="4"/>
        <v>1193.1065518181185</v>
      </c>
      <c r="AB15" s="364">
        <f t="shared" si="5"/>
        <v>1072</v>
      </c>
      <c r="AC15" s="365">
        <f t="shared" si="6"/>
        <v>5705.69</v>
      </c>
      <c r="AD15" s="364">
        <f t="shared" si="7"/>
        <v>4162</v>
      </c>
      <c r="AE15" s="364">
        <f t="shared" si="8"/>
        <v>83064</v>
      </c>
      <c r="AF15" s="367">
        <f t="shared" si="9"/>
        <v>1455.8099020451516</v>
      </c>
      <c r="AG15" s="360"/>
      <c r="AH15" s="360"/>
      <c r="AI15" s="360"/>
      <c r="AJ15" s="360"/>
      <c r="AK15" s="360"/>
      <c r="AL15" s="360"/>
      <c r="AM15" s="360"/>
    </row>
    <row r="16" spans="1:39" ht="15" customHeight="1">
      <c r="A16" s="362">
        <v>10</v>
      </c>
      <c r="B16" s="363" t="s">
        <v>19</v>
      </c>
      <c r="C16" s="364">
        <v>0</v>
      </c>
      <c r="D16" s="365">
        <v>0</v>
      </c>
      <c r="E16" s="366">
        <v>94</v>
      </c>
      <c r="F16" s="366">
        <v>49277</v>
      </c>
      <c r="G16" s="367" t="e">
        <f t="shared" si="0"/>
        <v>#DIV/0!</v>
      </c>
      <c r="H16" s="364">
        <v>3</v>
      </c>
      <c r="I16" s="365">
        <v>1100</v>
      </c>
      <c r="J16" s="366">
        <v>12</v>
      </c>
      <c r="K16" s="366">
        <v>1493</v>
      </c>
      <c r="L16" s="367">
        <f t="shared" si="1"/>
        <v>135.72727272727272</v>
      </c>
      <c r="M16" s="364">
        <v>6</v>
      </c>
      <c r="N16" s="365">
        <v>405</v>
      </c>
      <c r="O16" s="366">
        <v>7</v>
      </c>
      <c r="P16" s="366">
        <v>92</v>
      </c>
      <c r="Q16" s="367">
        <f t="shared" si="2"/>
        <v>22.71604938271605</v>
      </c>
      <c r="R16" s="364">
        <v>10</v>
      </c>
      <c r="S16" s="365">
        <v>687.5</v>
      </c>
      <c r="T16" s="366">
        <v>457</v>
      </c>
      <c r="U16" s="366">
        <v>19840</v>
      </c>
      <c r="V16" s="367">
        <f t="shared" si="3"/>
        <v>2885.818181818182</v>
      </c>
      <c r="W16" s="364">
        <v>956</v>
      </c>
      <c r="X16" s="365">
        <v>7571.12</v>
      </c>
      <c r="Y16" s="366">
        <v>13728</v>
      </c>
      <c r="Z16" s="366">
        <v>31467</v>
      </c>
      <c r="AA16" s="367">
        <f t="shared" si="4"/>
        <v>415.6188252200467</v>
      </c>
      <c r="AB16" s="364">
        <f t="shared" si="5"/>
        <v>975</v>
      </c>
      <c r="AC16" s="365">
        <f t="shared" si="6"/>
        <v>9763.619999999999</v>
      </c>
      <c r="AD16" s="364">
        <f t="shared" si="7"/>
        <v>14298</v>
      </c>
      <c r="AE16" s="364">
        <f t="shared" si="8"/>
        <v>102169</v>
      </c>
      <c r="AF16" s="367">
        <f t="shared" si="9"/>
        <v>1046.425403692483</v>
      </c>
      <c r="AG16" s="360"/>
      <c r="AH16" s="360"/>
      <c r="AI16" s="360"/>
      <c r="AJ16" s="360"/>
      <c r="AK16" s="360"/>
      <c r="AL16" s="360"/>
      <c r="AM16" s="360"/>
    </row>
    <row r="17" spans="1:39" ht="15" customHeight="1">
      <c r="A17" s="362">
        <v>11</v>
      </c>
      <c r="B17" s="363" t="s">
        <v>20</v>
      </c>
      <c r="C17" s="364">
        <v>0</v>
      </c>
      <c r="D17" s="365">
        <v>0</v>
      </c>
      <c r="E17" s="366">
        <v>0</v>
      </c>
      <c r="F17" s="366">
        <v>0</v>
      </c>
      <c r="G17" s="367" t="e">
        <f t="shared" si="0"/>
        <v>#DIV/0!</v>
      </c>
      <c r="H17" s="364">
        <v>0</v>
      </c>
      <c r="I17" s="365">
        <v>0</v>
      </c>
      <c r="J17" s="366">
        <v>0</v>
      </c>
      <c r="K17" s="366">
        <v>0</v>
      </c>
      <c r="L17" s="367" t="e">
        <f t="shared" si="1"/>
        <v>#DIV/0!</v>
      </c>
      <c r="M17" s="364">
        <v>6</v>
      </c>
      <c r="N17" s="365">
        <v>380</v>
      </c>
      <c r="O17" s="366">
        <v>0</v>
      </c>
      <c r="P17" s="366">
        <v>0</v>
      </c>
      <c r="Q17" s="367">
        <f t="shared" si="2"/>
        <v>0</v>
      </c>
      <c r="R17" s="364">
        <v>1</v>
      </c>
      <c r="S17" s="365">
        <v>60</v>
      </c>
      <c r="T17" s="366">
        <v>0</v>
      </c>
      <c r="U17" s="366">
        <v>0</v>
      </c>
      <c r="V17" s="367">
        <f t="shared" si="3"/>
        <v>0</v>
      </c>
      <c r="W17" s="364">
        <v>447</v>
      </c>
      <c r="X17" s="365">
        <v>1809.65</v>
      </c>
      <c r="Y17" s="366">
        <v>0</v>
      </c>
      <c r="Z17" s="366">
        <v>0</v>
      </c>
      <c r="AA17" s="367">
        <f t="shared" si="4"/>
        <v>0</v>
      </c>
      <c r="AB17" s="364">
        <f t="shared" si="5"/>
        <v>454</v>
      </c>
      <c r="AC17" s="365">
        <f t="shared" si="6"/>
        <v>2249.65</v>
      </c>
      <c r="AD17" s="364">
        <f t="shared" si="7"/>
        <v>0</v>
      </c>
      <c r="AE17" s="364">
        <f t="shared" si="8"/>
        <v>0</v>
      </c>
      <c r="AF17" s="367">
        <f t="shared" si="9"/>
        <v>0</v>
      </c>
      <c r="AG17" s="360"/>
      <c r="AH17" s="360"/>
      <c r="AI17" s="360"/>
      <c r="AJ17" s="360"/>
      <c r="AK17" s="360"/>
      <c r="AL17" s="360"/>
      <c r="AM17" s="360"/>
    </row>
    <row r="18" spans="1:39" ht="15" customHeight="1">
      <c r="A18" s="362">
        <v>12</v>
      </c>
      <c r="B18" s="363" t="s">
        <v>21</v>
      </c>
      <c r="C18" s="364">
        <v>0</v>
      </c>
      <c r="D18" s="365">
        <v>0</v>
      </c>
      <c r="E18" s="366">
        <v>15</v>
      </c>
      <c r="F18" s="366">
        <v>46034</v>
      </c>
      <c r="G18" s="367" t="e">
        <f t="shared" si="0"/>
        <v>#DIV/0!</v>
      </c>
      <c r="H18" s="364">
        <v>0</v>
      </c>
      <c r="I18" s="365">
        <v>0</v>
      </c>
      <c r="J18" s="366">
        <v>5</v>
      </c>
      <c r="K18" s="366">
        <v>3000</v>
      </c>
      <c r="L18" s="367" t="e">
        <f t="shared" si="1"/>
        <v>#DIV/0!</v>
      </c>
      <c r="M18" s="364">
        <v>0</v>
      </c>
      <c r="N18" s="365">
        <v>0</v>
      </c>
      <c r="O18" s="366">
        <v>147</v>
      </c>
      <c r="P18" s="366">
        <v>448</v>
      </c>
      <c r="Q18" s="367" t="e">
        <f t="shared" si="2"/>
        <v>#DIV/0!</v>
      </c>
      <c r="R18" s="364">
        <v>0</v>
      </c>
      <c r="S18" s="365">
        <v>0</v>
      </c>
      <c r="T18" s="366">
        <v>547</v>
      </c>
      <c r="U18" s="366">
        <v>1792</v>
      </c>
      <c r="V18" s="367" t="e">
        <f t="shared" si="3"/>
        <v>#DIV/0!</v>
      </c>
      <c r="W18" s="364">
        <v>608</v>
      </c>
      <c r="X18" s="365">
        <v>2397.69</v>
      </c>
      <c r="Y18" s="366">
        <v>2352</v>
      </c>
      <c r="Z18" s="366">
        <v>19610</v>
      </c>
      <c r="AA18" s="367">
        <f t="shared" si="4"/>
        <v>817.8705337220408</v>
      </c>
      <c r="AB18" s="364">
        <f t="shared" si="5"/>
        <v>608</v>
      </c>
      <c r="AC18" s="365">
        <f t="shared" si="6"/>
        <v>2397.69</v>
      </c>
      <c r="AD18" s="364">
        <f t="shared" si="7"/>
        <v>3066</v>
      </c>
      <c r="AE18" s="364">
        <f t="shared" si="8"/>
        <v>70884</v>
      </c>
      <c r="AF18" s="367">
        <f t="shared" si="9"/>
        <v>2956.3454825269323</v>
      </c>
      <c r="AG18" s="360"/>
      <c r="AH18" s="360"/>
      <c r="AI18" s="360"/>
      <c r="AJ18" s="360"/>
      <c r="AK18" s="360"/>
      <c r="AL18" s="360"/>
      <c r="AM18" s="360"/>
    </row>
    <row r="19" spans="1:39" ht="15" customHeight="1">
      <c r="A19" s="362">
        <v>13</v>
      </c>
      <c r="B19" s="363" t="s">
        <v>22</v>
      </c>
      <c r="C19" s="364">
        <v>0</v>
      </c>
      <c r="D19" s="365">
        <v>0</v>
      </c>
      <c r="E19" s="366">
        <v>22</v>
      </c>
      <c r="F19" s="366">
        <v>33320</v>
      </c>
      <c r="G19" s="367" t="e">
        <f t="shared" si="0"/>
        <v>#DIV/0!</v>
      </c>
      <c r="H19" s="364">
        <v>0</v>
      </c>
      <c r="I19" s="365">
        <v>0</v>
      </c>
      <c r="J19" s="366">
        <v>36</v>
      </c>
      <c r="K19" s="366">
        <v>4924</v>
      </c>
      <c r="L19" s="367" t="e">
        <f t="shared" si="1"/>
        <v>#DIV/0!</v>
      </c>
      <c r="M19" s="364">
        <v>10</v>
      </c>
      <c r="N19" s="365">
        <v>990</v>
      </c>
      <c r="O19" s="366">
        <v>27</v>
      </c>
      <c r="P19" s="366">
        <v>219</v>
      </c>
      <c r="Q19" s="367">
        <f t="shared" si="2"/>
        <v>22.12121212121212</v>
      </c>
      <c r="R19" s="364">
        <v>9</v>
      </c>
      <c r="S19" s="365">
        <v>477.5</v>
      </c>
      <c r="T19" s="366">
        <v>141</v>
      </c>
      <c r="U19" s="366">
        <v>3130</v>
      </c>
      <c r="V19" s="367">
        <f t="shared" si="3"/>
        <v>655.4973821989529</v>
      </c>
      <c r="W19" s="364">
        <v>2191</v>
      </c>
      <c r="X19" s="365">
        <v>5923.64</v>
      </c>
      <c r="Y19" s="366">
        <v>5081</v>
      </c>
      <c r="Z19" s="366">
        <v>26380</v>
      </c>
      <c r="AA19" s="367">
        <f t="shared" si="4"/>
        <v>445.33428770148083</v>
      </c>
      <c r="AB19" s="364">
        <f t="shared" si="5"/>
        <v>2210</v>
      </c>
      <c r="AC19" s="365">
        <f t="shared" si="6"/>
        <v>7391.14</v>
      </c>
      <c r="AD19" s="364">
        <f t="shared" si="7"/>
        <v>5307</v>
      </c>
      <c r="AE19" s="364">
        <f t="shared" si="8"/>
        <v>67973</v>
      </c>
      <c r="AF19" s="367">
        <f t="shared" si="9"/>
        <v>919.6551546852041</v>
      </c>
      <c r="AG19" s="360"/>
      <c r="AH19" s="360"/>
      <c r="AI19" s="360"/>
      <c r="AJ19" s="360"/>
      <c r="AK19" s="360"/>
      <c r="AL19" s="360"/>
      <c r="AM19" s="360"/>
    </row>
    <row r="20" spans="1:39" ht="15" customHeight="1">
      <c r="A20" s="362">
        <v>14</v>
      </c>
      <c r="B20" s="363" t="s">
        <v>23</v>
      </c>
      <c r="C20" s="364">
        <v>0</v>
      </c>
      <c r="D20" s="365">
        <v>0</v>
      </c>
      <c r="E20" s="366">
        <v>0</v>
      </c>
      <c r="F20" s="366">
        <v>0</v>
      </c>
      <c r="G20" s="367" t="e">
        <f t="shared" si="0"/>
        <v>#DIV/0!</v>
      </c>
      <c r="H20" s="364">
        <v>0</v>
      </c>
      <c r="I20" s="365">
        <v>0</v>
      </c>
      <c r="J20" s="366">
        <v>0</v>
      </c>
      <c r="K20" s="366">
        <v>0</v>
      </c>
      <c r="L20" s="367" t="e">
        <f t="shared" si="1"/>
        <v>#DIV/0!</v>
      </c>
      <c r="M20" s="364">
        <v>2</v>
      </c>
      <c r="N20" s="365">
        <v>30</v>
      </c>
      <c r="O20" s="366">
        <v>2</v>
      </c>
      <c r="P20" s="366">
        <v>25</v>
      </c>
      <c r="Q20" s="367">
        <f t="shared" si="2"/>
        <v>83.33333333333333</v>
      </c>
      <c r="R20" s="364">
        <v>1</v>
      </c>
      <c r="S20" s="365">
        <v>60</v>
      </c>
      <c r="T20" s="366">
        <v>3</v>
      </c>
      <c r="U20" s="366">
        <v>105</v>
      </c>
      <c r="V20" s="367">
        <f t="shared" si="3"/>
        <v>175</v>
      </c>
      <c r="W20" s="364">
        <v>1219</v>
      </c>
      <c r="X20" s="365">
        <v>4197.4</v>
      </c>
      <c r="Y20" s="366">
        <v>1211</v>
      </c>
      <c r="Z20" s="366">
        <v>4025</v>
      </c>
      <c r="AA20" s="367">
        <f t="shared" si="4"/>
        <v>95.89269547815316</v>
      </c>
      <c r="AB20" s="364">
        <f t="shared" si="5"/>
        <v>1222</v>
      </c>
      <c r="AC20" s="365">
        <f t="shared" si="6"/>
        <v>4287.4</v>
      </c>
      <c r="AD20" s="364">
        <f t="shared" si="7"/>
        <v>1216</v>
      </c>
      <c r="AE20" s="364">
        <f t="shared" si="8"/>
        <v>4155</v>
      </c>
      <c r="AF20" s="367">
        <f t="shared" si="9"/>
        <v>96.91188132667818</v>
      </c>
      <c r="AG20" s="360"/>
      <c r="AH20" s="360"/>
      <c r="AI20" s="360"/>
      <c r="AJ20" s="360"/>
      <c r="AK20" s="360"/>
      <c r="AL20" s="360"/>
      <c r="AM20" s="360"/>
    </row>
    <row r="21" spans="1:39" ht="15" customHeight="1">
      <c r="A21" s="362">
        <v>15</v>
      </c>
      <c r="B21" s="363" t="s">
        <v>24</v>
      </c>
      <c r="C21" s="364">
        <v>0</v>
      </c>
      <c r="D21" s="365">
        <v>0</v>
      </c>
      <c r="E21" s="366">
        <v>0</v>
      </c>
      <c r="F21" s="366">
        <v>0</v>
      </c>
      <c r="G21" s="367" t="e">
        <f t="shared" si="0"/>
        <v>#DIV/0!</v>
      </c>
      <c r="H21" s="364">
        <v>3</v>
      </c>
      <c r="I21" s="365">
        <v>2050</v>
      </c>
      <c r="J21" s="366">
        <v>28</v>
      </c>
      <c r="K21" s="366">
        <v>18093</v>
      </c>
      <c r="L21" s="367">
        <f t="shared" si="1"/>
        <v>882.5853658536586</v>
      </c>
      <c r="M21" s="364">
        <v>24</v>
      </c>
      <c r="N21" s="365">
        <v>512</v>
      </c>
      <c r="O21" s="366">
        <v>24</v>
      </c>
      <c r="P21" s="366">
        <v>512</v>
      </c>
      <c r="Q21" s="367">
        <f t="shared" si="2"/>
        <v>100</v>
      </c>
      <c r="R21" s="364">
        <v>15</v>
      </c>
      <c r="S21" s="365">
        <v>780</v>
      </c>
      <c r="T21" s="366">
        <v>394</v>
      </c>
      <c r="U21" s="366">
        <v>8718</v>
      </c>
      <c r="V21" s="367">
        <f t="shared" si="3"/>
        <v>1117.6923076923076</v>
      </c>
      <c r="W21" s="364">
        <v>4011</v>
      </c>
      <c r="X21" s="365">
        <v>13374.32</v>
      </c>
      <c r="Y21" s="366">
        <v>10465</v>
      </c>
      <c r="Z21" s="366">
        <v>149209</v>
      </c>
      <c r="AA21" s="367">
        <f t="shared" si="4"/>
        <v>1115.638028699777</v>
      </c>
      <c r="AB21" s="364">
        <f t="shared" si="5"/>
        <v>4053</v>
      </c>
      <c r="AC21" s="365">
        <f t="shared" si="6"/>
        <v>16716.32</v>
      </c>
      <c r="AD21" s="364">
        <f t="shared" si="7"/>
        <v>10911</v>
      </c>
      <c r="AE21" s="364">
        <f t="shared" si="8"/>
        <v>176532</v>
      </c>
      <c r="AF21" s="367">
        <f t="shared" si="9"/>
        <v>1056.0458282684228</v>
      </c>
      <c r="AG21" s="360"/>
      <c r="AH21" s="360"/>
      <c r="AI21" s="360"/>
      <c r="AJ21" s="360"/>
      <c r="AK21" s="360"/>
      <c r="AL21" s="360"/>
      <c r="AM21" s="360"/>
    </row>
    <row r="22" spans="1:39" ht="15" customHeight="1">
      <c r="A22" s="362">
        <v>16</v>
      </c>
      <c r="B22" s="363" t="s">
        <v>25</v>
      </c>
      <c r="C22" s="364">
        <v>0</v>
      </c>
      <c r="D22" s="365">
        <v>0</v>
      </c>
      <c r="E22" s="366">
        <v>0</v>
      </c>
      <c r="F22" s="366">
        <v>0</v>
      </c>
      <c r="G22" s="367" t="e">
        <f t="shared" si="0"/>
        <v>#DIV/0!</v>
      </c>
      <c r="H22" s="364">
        <v>0</v>
      </c>
      <c r="I22" s="365">
        <v>0</v>
      </c>
      <c r="J22" s="366">
        <v>5</v>
      </c>
      <c r="K22" s="366">
        <v>1000</v>
      </c>
      <c r="L22" s="367" t="e">
        <f t="shared" si="1"/>
        <v>#DIV/0!</v>
      </c>
      <c r="M22" s="364">
        <v>3</v>
      </c>
      <c r="N22" s="365">
        <v>45</v>
      </c>
      <c r="O22" s="366">
        <v>2</v>
      </c>
      <c r="P22" s="366">
        <v>2</v>
      </c>
      <c r="Q22" s="367">
        <f t="shared" si="2"/>
        <v>4.444444444444445</v>
      </c>
      <c r="R22" s="364">
        <v>2</v>
      </c>
      <c r="S22" s="365">
        <v>87.5</v>
      </c>
      <c r="T22" s="366">
        <v>2</v>
      </c>
      <c r="U22" s="366">
        <v>2</v>
      </c>
      <c r="V22" s="367">
        <f t="shared" si="3"/>
        <v>2.2857142857142856</v>
      </c>
      <c r="W22" s="364">
        <v>1244</v>
      </c>
      <c r="X22" s="365">
        <v>3110.05</v>
      </c>
      <c r="Y22" s="366">
        <v>3358</v>
      </c>
      <c r="Z22" s="366">
        <v>17135</v>
      </c>
      <c r="AA22" s="367">
        <f t="shared" si="4"/>
        <v>550.9557724152345</v>
      </c>
      <c r="AB22" s="364">
        <f t="shared" si="5"/>
        <v>1249</v>
      </c>
      <c r="AC22" s="365">
        <f t="shared" si="6"/>
        <v>3242.55</v>
      </c>
      <c r="AD22" s="364">
        <f t="shared" si="7"/>
        <v>3367</v>
      </c>
      <c r="AE22" s="364">
        <f t="shared" si="8"/>
        <v>18139</v>
      </c>
      <c r="AF22" s="367">
        <f t="shared" si="9"/>
        <v>559.4054062389168</v>
      </c>
      <c r="AG22" s="360"/>
      <c r="AH22" s="360"/>
      <c r="AI22" s="360"/>
      <c r="AJ22" s="360"/>
      <c r="AK22" s="360"/>
      <c r="AL22" s="360"/>
      <c r="AM22" s="360"/>
    </row>
    <row r="23" spans="1:39" ht="15" customHeight="1">
      <c r="A23" s="362">
        <v>17</v>
      </c>
      <c r="B23" s="363" t="s">
        <v>26</v>
      </c>
      <c r="C23" s="364">
        <v>0</v>
      </c>
      <c r="D23" s="365">
        <v>0</v>
      </c>
      <c r="E23" s="366">
        <v>0</v>
      </c>
      <c r="F23" s="366">
        <v>0</v>
      </c>
      <c r="G23" s="367" t="e">
        <f t="shared" si="0"/>
        <v>#DIV/0!</v>
      </c>
      <c r="H23" s="364">
        <v>0</v>
      </c>
      <c r="I23" s="365">
        <v>0</v>
      </c>
      <c r="J23" s="366">
        <v>0</v>
      </c>
      <c r="K23" s="366">
        <v>0</v>
      </c>
      <c r="L23" s="367" t="e">
        <f t="shared" si="1"/>
        <v>#DIV/0!</v>
      </c>
      <c r="M23" s="364">
        <v>5</v>
      </c>
      <c r="N23" s="365">
        <v>75</v>
      </c>
      <c r="O23" s="366">
        <v>0</v>
      </c>
      <c r="P23" s="366">
        <v>0</v>
      </c>
      <c r="Q23" s="367">
        <f t="shared" si="2"/>
        <v>0</v>
      </c>
      <c r="R23" s="364">
        <v>3</v>
      </c>
      <c r="S23" s="365">
        <v>147.5</v>
      </c>
      <c r="T23" s="366">
        <v>0</v>
      </c>
      <c r="U23" s="366">
        <v>0</v>
      </c>
      <c r="V23" s="367">
        <f t="shared" si="3"/>
        <v>0</v>
      </c>
      <c r="W23" s="364">
        <v>2484</v>
      </c>
      <c r="X23" s="365">
        <v>8157.98</v>
      </c>
      <c r="Y23" s="366">
        <v>0</v>
      </c>
      <c r="Z23" s="366">
        <v>0</v>
      </c>
      <c r="AA23" s="367">
        <f t="shared" si="4"/>
        <v>0</v>
      </c>
      <c r="AB23" s="364">
        <f t="shared" si="5"/>
        <v>2492</v>
      </c>
      <c r="AC23" s="365">
        <f t="shared" si="6"/>
        <v>8380.48</v>
      </c>
      <c r="AD23" s="364">
        <f t="shared" si="7"/>
        <v>0</v>
      </c>
      <c r="AE23" s="364">
        <f t="shared" si="8"/>
        <v>0</v>
      </c>
      <c r="AF23" s="367">
        <f t="shared" si="9"/>
        <v>0</v>
      </c>
      <c r="AG23" s="360"/>
      <c r="AH23" s="360"/>
      <c r="AI23" s="360"/>
      <c r="AJ23" s="360"/>
      <c r="AK23" s="360"/>
      <c r="AL23" s="360"/>
      <c r="AM23" s="360"/>
    </row>
    <row r="24" spans="1:39" ht="15" customHeight="1">
      <c r="A24" s="362">
        <v>18</v>
      </c>
      <c r="B24" s="363" t="s">
        <v>27</v>
      </c>
      <c r="C24" s="364">
        <v>0</v>
      </c>
      <c r="D24" s="365">
        <v>0</v>
      </c>
      <c r="E24" s="366">
        <v>61</v>
      </c>
      <c r="F24" s="366">
        <v>36221</v>
      </c>
      <c r="G24" s="367" t="e">
        <f t="shared" si="0"/>
        <v>#DIV/0!</v>
      </c>
      <c r="H24" s="364">
        <v>3</v>
      </c>
      <c r="I24" s="365">
        <v>1800</v>
      </c>
      <c r="J24" s="366">
        <v>117</v>
      </c>
      <c r="K24" s="366">
        <v>46858</v>
      </c>
      <c r="L24" s="367">
        <f t="shared" si="1"/>
        <v>2603.222222222222</v>
      </c>
      <c r="M24" s="364">
        <v>14</v>
      </c>
      <c r="N24" s="365">
        <v>216</v>
      </c>
      <c r="O24" s="366">
        <v>149</v>
      </c>
      <c r="P24" s="366">
        <v>365</v>
      </c>
      <c r="Q24" s="367">
        <f t="shared" si="2"/>
        <v>168.9814814814815</v>
      </c>
      <c r="R24" s="364">
        <v>8</v>
      </c>
      <c r="S24" s="365">
        <v>350</v>
      </c>
      <c r="T24" s="366">
        <v>836</v>
      </c>
      <c r="U24" s="366">
        <v>6053</v>
      </c>
      <c r="V24" s="367">
        <f t="shared" si="3"/>
        <v>1729.4285714285713</v>
      </c>
      <c r="W24" s="364">
        <v>7601</v>
      </c>
      <c r="X24" s="365">
        <v>12582.68</v>
      </c>
      <c r="Y24" s="366">
        <v>1973</v>
      </c>
      <c r="Z24" s="366">
        <v>77604</v>
      </c>
      <c r="AA24" s="367">
        <f t="shared" si="4"/>
        <v>616.7525519205765</v>
      </c>
      <c r="AB24" s="364">
        <f t="shared" si="5"/>
        <v>7626</v>
      </c>
      <c r="AC24" s="365">
        <f t="shared" si="6"/>
        <v>14948.68</v>
      </c>
      <c r="AD24" s="364">
        <f t="shared" si="7"/>
        <v>3136</v>
      </c>
      <c r="AE24" s="364">
        <f t="shared" si="8"/>
        <v>167101</v>
      </c>
      <c r="AF24" s="367">
        <f t="shared" si="9"/>
        <v>1117.8311396056374</v>
      </c>
      <c r="AG24" s="360"/>
      <c r="AH24" s="360"/>
      <c r="AI24" s="360"/>
      <c r="AJ24" s="360"/>
      <c r="AK24" s="360"/>
      <c r="AL24" s="360"/>
      <c r="AM24" s="360"/>
    </row>
    <row r="25" spans="1:39" ht="15" customHeight="1">
      <c r="A25" s="362">
        <v>19</v>
      </c>
      <c r="B25" s="363" t="s">
        <v>28</v>
      </c>
      <c r="C25" s="364">
        <v>0</v>
      </c>
      <c r="D25" s="365">
        <v>0</v>
      </c>
      <c r="E25" s="366">
        <v>0</v>
      </c>
      <c r="F25" s="366">
        <v>0</v>
      </c>
      <c r="G25" s="367" t="e">
        <f t="shared" si="0"/>
        <v>#DIV/0!</v>
      </c>
      <c r="H25" s="364">
        <v>0</v>
      </c>
      <c r="I25" s="365">
        <v>0</v>
      </c>
      <c r="J25" s="366">
        <v>0</v>
      </c>
      <c r="K25" s="366">
        <v>0</v>
      </c>
      <c r="L25" s="367" t="e">
        <f t="shared" si="1"/>
        <v>#DIV/0!</v>
      </c>
      <c r="M25" s="364">
        <v>0</v>
      </c>
      <c r="N25" s="365">
        <v>0</v>
      </c>
      <c r="O25" s="366">
        <v>4</v>
      </c>
      <c r="P25" s="366">
        <v>21</v>
      </c>
      <c r="Q25" s="367" t="e">
        <f t="shared" si="2"/>
        <v>#DIV/0!</v>
      </c>
      <c r="R25" s="364">
        <v>0</v>
      </c>
      <c r="S25" s="365">
        <v>0</v>
      </c>
      <c r="T25" s="366">
        <v>24</v>
      </c>
      <c r="U25" s="366">
        <v>788</v>
      </c>
      <c r="V25" s="367" t="e">
        <f t="shared" si="3"/>
        <v>#DIV/0!</v>
      </c>
      <c r="W25" s="364">
        <v>183</v>
      </c>
      <c r="X25" s="365">
        <v>1268.45</v>
      </c>
      <c r="Y25" s="366">
        <v>856</v>
      </c>
      <c r="Z25" s="366">
        <v>11306</v>
      </c>
      <c r="AA25" s="367">
        <f t="shared" si="4"/>
        <v>891.3240569198628</v>
      </c>
      <c r="AB25" s="364">
        <f t="shared" si="5"/>
        <v>183</v>
      </c>
      <c r="AC25" s="365">
        <f t="shared" si="6"/>
        <v>1268.45</v>
      </c>
      <c r="AD25" s="364">
        <f t="shared" si="7"/>
        <v>884</v>
      </c>
      <c r="AE25" s="364">
        <f t="shared" si="8"/>
        <v>12115</v>
      </c>
      <c r="AF25" s="367">
        <f t="shared" si="9"/>
        <v>955.1026843785722</v>
      </c>
      <c r="AG25" s="360"/>
      <c r="AH25" s="360"/>
      <c r="AI25" s="360"/>
      <c r="AJ25" s="360"/>
      <c r="AK25" s="360"/>
      <c r="AL25" s="360"/>
      <c r="AM25" s="360"/>
    </row>
    <row r="26" spans="1:39" ht="15" customHeight="1">
      <c r="A26" s="362">
        <v>20</v>
      </c>
      <c r="B26" s="363" t="s">
        <v>29</v>
      </c>
      <c r="C26" s="364">
        <v>0</v>
      </c>
      <c r="D26" s="365">
        <v>0</v>
      </c>
      <c r="E26" s="366">
        <v>0</v>
      </c>
      <c r="F26" s="366">
        <v>0</v>
      </c>
      <c r="G26" s="367" t="e">
        <f t="shared" si="0"/>
        <v>#DIV/0!</v>
      </c>
      <c r="H26" s="364">
        <v>0</v>
      </c>
      <c r="I26" s="365">
        <v>0</v>
      </c>
      <c r="J26" s="366">
        <v>1</v>
      </c>
      <c r="K26" s="366">
        <v>441</v>
      </c>
      <c r="L26" s="367" t="e">
        <f t="shared" si="1"/>
        <v>#DIV/0!</v>
      </c>
      <c r="M26" s="364">
        <v>1</v>
      </c>
      <c r="N26" s="365">
        <v>15</v>
      </c>
      <c r="O26" s="366">
        <v>6</v>
      </c>
      <c r="P26" s="366">
        <v>165</v>
      </c>
      <c r="Q26" s="367">
        <f t="shared" si="2"/>
        <v>1100</v>
      </c>
      <c r="R26" s="364">
        <v>1</v>
      </c>
      <c r="S26" s="365">
        <v>27.5</v>
      </c>
      <c r="T26" s="366">
        <v>11</v>
      </c>
      <c r="U26" s="366">
        <v>396</v>
      </c>
      <c r="V26" s="367">
        <f t="shared" si="3"/>
        <v>1440</v>
      </c>
      <c r="W26" s="364">
        <v>740</v>
      </c>
      <c r="X26" s="365">
        <v>924.33</v>
      </c>
      <c r="Y26" s="366">
        <v>46</v>
      </c>
      <c r="Z26" s="366">
        <v>14</v>
      </c>
      <c r="AA26" s="367">
        <f t="shared" si="4"/>
        <v>1.514610582800515</v>
      </c>
      <c r="AB26" s="364">
        <f t="shared" si="5"/>
        <v>742</v>
      </c>
      <c r="AC26" s="365">
        <f t="shared" si="6"/>
        <v>966.83</v>
      </c>
      <c r="AD26" s="364">
        <f t="shared" si="7"/>
        <v>64</v>
      </c>
      <c r="AE26" s="364">
        <f t="shared" si="8"/>
        <v>1016</v>
      </c>
      <c r="AF26" s="367">
        <f t="shared" si="9"/>
        <v>105.08569241748808</v>
      </c>
      <c r="AG26" s="360"/>
      <c r="AH26" s="360"/>
      <c r="AI26" s="360"/>
      <c r="AJ26" s="360"/>
      <c r="AK26" s="360"/>
      <c r="AL26" s="360"/>
      <c r="AM26" s="360"/>
    </row>
    <row r="27" spans="1:39" ht="15" customHeight="1">
      <c r="A27" s="362">
        <v>21</v>
      </c>
      <c r="B27" s="363" t="s">
        <v>30</v>
      </c>
      <c r="C27" s="364">
        <v>0</v>
      </c>
      <c r="D27" s="365">
        <v>0</v>
      </c>
      <c r="E27" s="366">
        <v>0</v>
      </c>
      <c r="F27" s="366">
        <v>0</v>
      </c>
      <c r="G27" s="367" t="e">
        <f t="shared" si="0"/>
        <v>#DIV/0!</v>
      </c>
      <c r="H27" s="364">
        <v>0</v>
      </c>
      <c r="I27" s="365">
        <v>0</v>
      </c>
      <c r="J27" s="366">
        <v>16</v>
      </c>
      <c r="K27" s="366">
        <v>61</v>
      </c>
      <c r="L27" s="367" t="e">
        <f t="shared" si="1"/>
        <v>#DIV/0!</v>
      </c>
      <c r="M27" s="364">
        <v>0</v>
      </c>
      <c r="N27" s="365">
        <v>0</v>
      </c>
      <c r="O27" s="366">
        <v>4</v>
      </c>
      <c r="P27" s="366">
        <v>5</v>
      </c>
      <c r="Q27" s="367" t="e">
        <f t="shared" si="2"/>
        <v>#DIV/0!</v>
      </c>
      <c r="R27" s="364">
        <v>0</v>
      </c>
      <c r="S27" s="365">
        <v>0</v>
      </c>
      <c r="T27" s="366">
        <v>4</v>
      </c>
      <c r="U27" s="366">
        <v>34</v>
      </c>
      <c r="V27" s="367" t="e">
        <f t="shared" si="3"/>
        <v>#DIV/0!</v>
      </c>
      <c r="W27" s="364">
        <v>0</v>
      </c>
      <c r="X27" s="365">
        <v>0</v>
      </c>
      <c r="Y27" s="366">
        <v>52</v>
      </c>
      <c r="Z27" s="366">
        <v>13</v>
      </c>
      <c r="AA27" s="367" t="e">
        <f t="shared" si="4"/>
        <v>#DIV/0!</v>
      </c>
      <c r="AB27" s="364">
        <f t="shared" si="5"/>
        <v>0</v>
      </c>
      <c r="AC27" s="365">
        <f t="shared" si="6"/>
        <v>0</v>
      </c>
      <c r="AD27" s="364">
        <f t="shared" si="7"/>
        <v>76</v>
      </c>
      <c r="AE27" s="364">
        <f t="shared" si="8"/>
        <v>113</v>
      </c>
      <c r="AF27" s="367" t="e">
        <f t="shared" si="9"/>
        <v>#DIV/0!</v>
      </c>
      <c r="AG27" s="360"/>
      <c r="AH27" s="360"/>
      <c r="AI27" s="360"/>
      <c r="AJ27" s="360"/>
      <c r="AK27" s="360"/>
      <c r="AL27" s="360"/>
      <c r="AM27" s="360"/>
    </row>
    <row r="28" spans="1:39" s="121" customFormat="1" ht="15" customHeight="1">
      <c r="A28" s="361"/>
      <c r="B28" s="361" t="s">
        <v>31</v>
      </c>
      <c r="C28" s="369">
        <f>SUM(C7:C27)</f>
        <v>1</v>
      </c>
      <c r="D28" s="370">
        <f aca="true" t="shared" si="10" ref="D28:AE28">SUM(D7:D27)</f>
        <v>5500</v>
      </c>
      <c r="E28" s="379">
        <f t="shared" si="10"/>
        <v>248</v>
      </c>
      <c r="F28" s="379">
        <f t="shared" si="10"/>
        <v>252497</v>
      </c>
      <c r="G28" s="367">
        <f t="shared" si="0"/>
        <v>4590.854545454546</v>
      </c>
      <c r="H28" s="369">
        <f t="shared" si="10"/>
        <v>33</v>
      </c>
      <c r="I28" s="370">
        <f t="shared" si="10"/>
        <v>18450</v>
      </c>
      <c r="J28" s="379">
        <f t="shared" si="10"/>
        <v>331</v>
      </c>
      <c r="K28" s="379">
        <f t="shared" si="10"/>
        <v>109548</v>
      </c>
      <c r="L28" s="367">
        <f t="shared" si="1"/>
        <v>593.7560975609756</v>
      </c>
      <c r="M28" s="369">
        <f t="shared" si="10"/>
        <v>186</v>
      </c>
      <c r="N28" s="370">
        <f t="shared" si="10"/>
        <v>4861</v>
      </c>
      <c r="O28" s="379">
        <f t="shared" si="10"/>
        <v>1197</v>
      </c>
      <c r="P28" s="379">
        <f t="shared" si="10"/>
        <v>4343</v>
      </c>
      <c r="Q28" s="367">
        <f t="shared" si="2"/>
        <v>89.34375642871836</v>
      </c>
      <c r="R28" s="369">
        <f t="shared" si="10"/>
        <v>154</v>
      </c>
      <c r="S28" s="370">
        <f t="shared" si="10"/>
        <v>6607.74</v>
      </c>
      <c r="T28" s="379">
        <f t="shared" si="10"/>
        <v>5440</v>
      </c>
      <c r="U28" s="379">
        <f t="shared" si="10"/>
        <v>75528</v>
      </c>
      <c r="V28" s="367">
        <f t="shared" si="3"/>
        <v>1143.023181904857</v>
      </c>
      <c r="W28" s="369">
        <f t="shared" si="10"/>
        <v>51909</v>
      </c>
      <c r="X28" s="370">
        <f t="shared" si="10"/>
        <v>168541.27</v>
      </c>
      <c r="Y28" s="379">
        <f t="shared" si="10"/>
        <v>71854</v>
      </c>
      <c r="Z28" s="379">
        <f t="shared" si="10"/>
        <v>552726</v>
      </c>
      <c r="AA28" s="367">
        <f t="shared" si="4"/>
        <v>327.9469770223044</v>
      </c>
      <c r="AB28" s="369">
        <f t="shared" si="10"/>
        <v>52283</v>
      </c>
      <c r="AC28" s="370">
        <f t="shared" si="10"/>
        <v>203960.00999999998</v>
      </c>
      <c r="AD28" s="369">
        <f t="shared" si="10"/>
        <v>79070</v>
      </c>
      <c r="AE28" s="369">
        <f t="shared" si="10"/>
        <v>994642</v>
      </c>
      <c r="AF28" s="371">
        <f t="shared" si="9"/>
        <v>487.66520456632657</v>
      </c>
      <c r="AG28" s="380"/>
      <c r="AH28" s="380"/>
      <c r="AI28" s="380"/>
      <c r="AJ28" s="380"/>
      <c r="AK28" s="380"/>
      <c r="AL28" s="380"/>
      <c r="AM28" s="380"/>
    </row>
    <row r="29" spans="1:39" ht="15" customHeight="1">
      <c r="A29" s="362">
        <v>22</v>
      </c>
      <c r="B29" s="363" t="s">
        <v>32</v>
      </c>
      <c r="C29" s="364">
        <v>0</v>
      </c>
      <c r="D29" s="365">
        <v>0</v>
      </c>
      <c r="E29" s="366">
        <v>0</v>
      </c>
      <c r="F29" s="366">
        <v>0</v>
      </c>
      <c r="G29" s="367" t="e">
        <f t="shared" si="0"/>
        <v>#DIV/0!</v>
      </c>
      <c r="H29" s="364">
        <v>0</v>
      </c>
      <c r="I29" s="365">
        <v>0</v>
      </c>
      <c r="J29" s="366">
        <v>0</v>
      </c>
      <c r="K29" s="366">
        <v>0</v>
      </c>
      <c r="L29" s="367" t="e">
        <f t="shared" si="1"/>
        <v>#DIV/0!</v>
      </c>
      <c r="M29" s="364">
        <v>0</v>
      </c>
      <c r="N29" s="365">
        <v>0</v>
      </c>
      <c r="O29" s="366">
        <v>0</v>
      </c>
      <c r="P29" s="366">
        <v>0</v>
      </c>
      <c r="Q29" s="367" t="e">
        <f t="shared" si="2"/>
        <v>#DIV/0!</v>
      </c>
      <c r="R29" s="364">
        <v>0</v>
      </c>
      <c r="S29" s="365">
        <v>0</v>
      </c>
      <c r="T29" s="366">
        <v>0</v>
      </c>
      <c r="U29" s="366">
        <v>1323</v>
      </c>
      <c r="V29" s="367" t="e">
        <f t="shared" si="3"/>
        <v>#DIV/0!</v>
      </c>
      <c r="W29" s="364">
        <v>396</v>
      </c>
      <c r="X29" s="365">
        <v>2032.35</v>
      </c>
      <c r="Y29" s="366">
        <v>398</v>
      </c>
      <c r="Z29" s="366">
        <v>1943</v>
      </c>
      <c r="AA29" s="367">
        <f t="shared" si="4"/>
        <v>95.60361158265063</v>
      </c>
      <c r="AB29" s="364">
        <f t="shared" si="5"/>
        <v>396</v>
      </c>
      <c r="AC29" s="365">
        <f t="shared" si="6"/>
        <v>2032.35</v>
      </c>
      <c r="AD29" s="364">
        <f t="shared" si="7"/>
        <v>398</v>
      </c>
      <c r="AE29" s="364">
        <f t="shared" si="8"/>
        <v>3266</v>
      </c>
      <c r="AF29" s="367">
        <f t="shared" si="9"/>
        <v>160.7006667158708</v>
      </c>
      <c r="AG29" s="360"/>
      <c r="AH29" s="360"/>
      <c r="AI29" s="360"/>
      <c r="AJ29" s="360"/>
      <c r="AK29" s="360"/>
      <c r="AL29" s="360"/>
      <c r="AM29" s="360"/>
    </row>
    <row r="30" spans="1:39" ht="15" customHeight="1">
      <c r="A30" s="362">
        <v>23</v>
      </c>
      <c r="B30" s="363" t="s">
        <v>33</v>
      </c>
      <c r="C30" s="364">
        <v>0</v>
      </c>
      <c r="D30" s="365">
        <v>0</v>
      </c>
      <c r="E30" s="366">
        <v>0</v>
      </c>
      <c r="F30" s="366">
        <v>0</v>
      </c>
      <c r="G30" s="367" t="e">
        <f t="shared" si="0"/>
        <v>#DIV/0!</v>
      </c>
      <c r="H30" s="364">
        <v>0</v>
      </c>
      <c r="I30" s="365">
        <v>0</v>
      </c>
      <c r="J30" s="366">
        <v>0</v>
      </c>
      <c r="K30" s="366">
        <v>0</v>
      </c>
      <c r="L30" s="367" t="e">
        <f t="shared" si="1"/>
        <v>#DIV/0!</v>
      </c>
      <c r="M30" s="364">
        <v>0</v>
      </c>
      <c r="N30" s="365">
        <v>0</v>
      </c>
      <c r="O30" s="366">
        <v>0</v>
      </c>
      <c r="P30" s="366">
        <v>0</v>
      </c>
      <c r="Q30" s="367" t="e">
        <f t="shared" si="2"/>
        <v>#DIV/0!</v>
      </c>
      <c r="R30" s="364">
        <v>0</v>
      </c>
      <c r="S30" s="365">
        <v>0</v>
      </c>
      <c r="T30" s="366">
        <v>0</v>
      </c>
      <c r="U30" s="366">
        <v>0</v>
      </c>
      <c r="V30" s="367" t="e">
        <f t="shared" si="3"/>
        <v>#DIV/0!</v>
      </c>
      <c r="W30" s="364">
        <v>14</v>
      </c>
      <c r="X30" s="365">
        <v>146.68</v>
      </c>
      <c r="Y30" s="366">
        <v>0</v>
      </c>
      <c r="Z30" s="366">
        <v>0</v>
      </c>
      <c r="AA30" s="367">
        <f t="shared" si="4"/>
        <v>0</v>
      </c>
      <c r="AB30" s="364">
        <f t="shared" si="5"/>
        <v>14</v>
      </c>
      <c r="AC30" s="365">
        <f t="shared" si="6"/>
        <v>146.68</v>
      </c>
      <c r="AD30" s="364">
        <f t="shared" si="7"/>
        <v>0</v>
      </c>
      <c r="AE30" s="364">
        <f t="shared" si="8"/>
        <v>0</v>
      </c>
      <c r="AF30" s="367">
        <f t="shared" si="9"/>
        <v>0</v>
      </c>
      <c r="AG30" s="360"/>
      <c r="AH30" s="360"/>
      <c r="AI30" s="360"/>
      <c r="AJ30" s="360"/>
      <c r="AK30" s="360"/>
      <c r="AL30" s="360"/>
      <c r="AM30" s="360"/>
    </row>
    <row r="31" spans="1:39" ht="15" customHeight="1">
      <c r="A31" s="362">
        <v>24</v>
      </c>
      <c r="B31" s="363" t="s">
        <v>34</v>
      </c>
      <c r="C31" s="364">
        <v>0</v>
      </c>
      <c r="D31" s="365">
        <v>0</v>
      </c>
      <c r="E31" s="366">
        <v>0</v>
      </c>
      <c r="F31" s="366">
        <v>0</v>
      </c>
      <c r="G31" s="367" t="e">
        <f t="shared" si="0"/>
        <v>#DIV/0!</v>
      </c>
      <c r="H31" s="364">
        <v>0</v>
      </c>
      <c r="I31" s="365">
        <v>0</v>
      </c>
      <c r="J31" s="366">
        <v>0</v>
      </c>
      <c r="K31" s="366">
        <v>0</v>
      </c>
      <c r="L31" s="367" t="e">
        <f t="shared" si="1"/>
        <v>#DIV/0!</v>
      </c>
      <c r="M31" s="364">
        <v>0</v>
      </c>
      <c r="N31" s="365">
        <v>0</v>
      </c>
      <c r="O31" s="366">
        <v>0</v>
      </c>
      <c r="P31" s="366">
        <v>0</v>
      </c>
      <c r="Q31" s="367" t="e">
        <f t="shared" si="2"/>
        <v>#DIV/0!</v>
      </c>
      <c r="R31" s="364">
        <v>0</v>
      </c>
      <c r="S31" s="365">
        <v>0</v>
      </c>
      <c r="T31" s="366">
        <v>0</v>
      </c>
      <c r="U31" s="366">
        <v>0</v>
      </c>
      <c r="V31" s="367" t="e">
        <f t="shared" si="3"/>
        <v>#DIV/0!</v>
      </c>
      <c r="W31" s="364">
        <v>246</v>
      </c>
      <c r="X31" s="365">
        <v>1393.96</v>
      </c>
      <c r="Y31" s="366">
        <v>248</v>
      </c>
      <c r="Z31" s="366">
        <v>1330</v>
      </c>
      <c r="AA31" s="367">
        <f t="shared" si="4"/>
        <v>95.41163304542454</v>
      </c>
      <c r="AB31" s="364">
        <f t="shared" si="5"/>
        <v>246</v>
      </c>
      <c r="AC31" s="365">
        <f t="shared" si="6"/>
        <v>1393.96</v>
      </c>
      <c r="AD31" s="364">
        <f t="shared" si="7"/>
        <v>248</v>
      </c>
      <c r="AE31" s="364">
        <f t="shared" si="8"/>
        <v>1330</v>
      </c>
      <c r="AF31" s="367">
        <f t="shared" si="9"/>
        <v>95.41163304542454</v>
      </c>
      <c r="AG31" s="360"/>
      <c r="AH31" s="360"/>
      <c r="AI31" s="360"/>
      <c r="AJ31" s="360"/>
      <c r="AK31" s="360"/>
      <c r="AL31" s="360"/>
      <c r="AM31" s="360"/>
    </row>
    <row r="32" spans="1:39" ht="15" customHeight="1">
      <c r="A32" s="362">
        <v>25</v>
      </c>
      <c r="B32" s="363" t="s">
        <v>35</v>
      </c>
      <c r="C32" s="364">
        <v>0</v>
      </c>
      <c r="D32" s="365">
        <v>0</v>
      </c>
      <c r="E32" s="366">
        <v>5</v>
      </c>
      <c r="F32" s="366">
        <v>9000</v>
      </c>
      <c r="G32" s="367" t="e">
        <f t="shared" si="0"/>
        <v>#DIV/0!</v>
      </c>
      <c r="H32" s="364">
        <v>0</v>
      </c>
      <c r="I32" s="365">
        <v>0</v>
      </c>
      <c r="J32" s="366">
        <v>12</v>
      </c>
      <c r="K32" s="366">
        <v>700</v>
      </c>
      <c r="L32" s="367" t="e">
        <f t="shared" si="1"/>
        <v>#DIV/0!</v>
      </c>
      <c r="M32" s="364">
        <v>0</v>
      </c>
      <c r="N32" s="365">
        <v>0</v>
      </c>
      <c r="O32" s="366">
        <v>4</v>
      </c>
      <c r="P32" s="366">
        <v>40</v>
      </c>
      <c r="Q32" s="367" t="e">
        <f t="shared" si="2"/>
        <v>#DIV/0!</v>
      </c>
      <c r="R32" s="364">
        <v>0</v>
      </c>
      <c r="S32" s="365">
        <v>0</v>
      </c>
      <c r="T32" s="366">
        <v>13</v>
      </c>
      <c r="U32" s="366">
        <v>700</v>
      </c>
      <c r="V32" s="367" t="e">
        <f t="shared" si="3"/>
        <v>#DIV/0!</v>
      </c>
      <c r="W32" s="364">
        <v>104</v>
      </c>
      <c r="X32" s="365">
        <v>1111.7</v>
      </c>
      <c r="Y32" s="366">
        <v>9</v>
      </c>
      <c r="Z32" s="366">
        <v>8</v>
      </c>
      <c r="AA32" s="367">
        <f t="shared" si="4"/>
        <v>0.7196186021408653</v>
      </c>
      <c r="AB32" s="364">
        <f t="shared" si="5"/>
        <v>104</v>
      </c>
      <c r="AC32" s="365">
        <f t="shared" si="6"/>
        <v>1111.7</v>
      </c>
      <c r="AD32" s="364">
        <f t="shared" si="7"/>
        <v>43</v>
      </c>
      <c r="AE32" s="364">
        <f t="shared" si="8"/>
        <v>10448</v>
      </c>
      <c r="AF32" s="367">
        <f t="shared" si="9"/>
        <v>939.82189439597</v>
      </c>
      <c r="AG32" s="360"/>
      <c r="AH32" s="360"/>
      <c r="AI32" s="360"/>
      <c r="AJ32" s="360"/>
      <c r="AK32" s="360"/>
      <c r="AL32" s="360"/>
      <c r="AM32" s="360"/>
    </row>
    <row r="33" spans="1:39" ht="15" customHeight="1">
      <c r="A33" s="362">
        <v>26</v>
      </c>
      <c r="B33" s="363" t="s">
        <v>36</v>
      </c>
      <c r="C33" s="364">
        <v>0</v>
      </c>
      <c r="D33" s="365">
        <v>0</v>
      </c>
      <c r="E33" s="366">
        <v>0</v>
      </c>
      <c r="F33" s="366">
        <v>0</v>
      </c>
      <c r="G33" s="367" t="e">
        <f t="shared" si="0"/>
        <v>#DIV/0!</v>
      </c>
      <c r="H33" s="364">
        <v>0</v>
      </c>
      <c r="I33" s="365">
        <v>0</v>
      </c>
      <c r="J33" s="366">
        <v>0</v>
      </c>
      <c r="K33" s="366">
        <v>0</v>
      </c>
      <c r="L33" s="367" t="e">
        <f t="shared" si="1"/>
        <v>#DIV/0!</v>
      </c>
      <c r="M33" s="364">
        <v>0</v>
      </c>
      <c r="N33" s="365">
        <v>0</v>
      </c>
      <c r="O33" s="366">
        <v>0</v>
      </c>
      <c r="P33" s="366">
        <v>0</v>
      </c>
      <c r="Q33" s="367" t="e">
        <f t="shared" si="2"/>
        <v>#DIV/0!</v>
      </c>
      <c r="R33" s="364">
        <v>0</v>
      </c>
      <c r="S33" s="365">
        <v>0</v>
      </c>
      <c r="T33" s="366">
        <v>0</v>
      </c>
      <c r="U33" s="366">
        <v>0</v>
      </c>
      <c r="V33" s="367" t="e">
        <f t="shared" si="3"/>
        <v>#DIV/0!</v>
      </c>
      <c r="W33" s="364">
        <v>377</v>
      </c>
      <c r="X33" s="365">
        <v>2598.49</v>
      </c>
      <c r="Y33" s="366">
        <v>379</v>
      </c>
      <c r="Z33" s="366">
        <v>2487</v>
      </c>
      <c r="AA33" s="367">
        <f t="shared" si="4"/>
        <v>95.70943124660862</v>
      </c>
      <c r="AB33" s="364">
        <f t="shared" si="5"/>
        <v>377</v>
      </c>
      <c r="AC33" s="365">
        <f t="shared" si="6"/>
        <v>2598.49</v>
      </c>
      <c r="AD33" s="364">
        <f t="shared" si="7"/>
        <v>379</v>
      </c>
      <c r="AE33" s="364">
        <f t="shared" si="8"/>
        <v>2487</v>
      </c>
      <c r="AF33" s="367">
        <f t="shared" si="9"/>
        <v>95.70943124660862</v>
      </c>
      <c r="AG33" s="360"/>
      <c r="AH33" s="360"/>
      <c r="AI33" s="360"/>
      <c r="AJ33" s="360"/>
      <c r="AK33" s="360"/>
      <c r="AL33" s="360"/>
      <c r="AM33" s="360"/>
    </row>
    <row r="34" spans="1:39" ht="15" customHeight="1">
      <c r="A34" s="362">
        <v>27</v>
      </c>
      <c r="B34" s="363" t="s">
        <v>37</v>
      </c>
      <c r="C34" s="364">
        <v>3</v>
      </c>
      <c r="D34" s="365">
        <v>6500</v>
      </c>
      <c r="E34" s="366">
        <v>0</v>
      </c>
      <c r="F34" s="366">
        <v>0</v>
      </c>
      <c r="G34" s="367">
        <f t="shared" si="0"/>
        <v>0</v>
      </c>
      <c r="H34" s="364">
        <v>9</v>
      </c>
      <c r="I34" s="365">
        <v>5550</v>
      </c>
      <c r="J34" s="366">
        <v>28</v>
      </c>
      <c r="K34" s="366">
        <v>30952</v>
      </c>
      <c r="L34" s="367">
        <f t="shared" si="1"/>
        <v>557.6936936936937</v>
      </c>
      <c r="M34" s="364">
        <v>81</v>
      </c>
      <c r="N34" s="365">
        <v>2507</v>
      </c>
      <c r="O34" s="366">
        <v>12</v>
      </c>
      <c r="P34" s="366">
        <v>300</v>
      </c>
      <c r="Q34" s="367">
        <f t="shared" si="2"/>
        <v>11.966493817311529</v>
      </c>
      <c r="R34" s="364">
        <v>79</v>
      </c>
      <c r="S34" s="365">
        <v>3240.62</v>
      </c>
      <c r="T34" s="366">
        <v>320</v>
      </c>
      <c r="U34" s="366">
        <v>9771</v>
      </c>
      <c r="V34" s="367">
        <f t="shared" si="3"/>
        <v>301.51637649585575</v>
      </c>
      <c r="W34" s="364">
        <v>25647</v>
      </c>
      <c r="X34" s="365">
        <v>78006.42</v>
      </c>
      <c r="Y34" s="366">
        <v>0</v>
      </c>
      <c r="Z34" s="366">
        <v>0</v>
      </c>
      <c r="AA34" s="367">
        <f t="shared" si="4"/>
        <v>0</v>
      </c>
      <c r="AB34" s="364">
        <f t="shared" si="5"/>
        <v>25819</v>
      </c>
      <c r="AC34" s="365">
        <f t="shared" si="6"/>
        <v>95804.04</v>
      </c>
      <c r="AD34" s="364">
        <f t="shared" si="7"/>
        <v>360</v>
      </c>
      <c r="AE34" s="364">
        <f t="shared" si="8"/>
        <v>41023</v>
      </c>
      <c r="AF34" s="367">
        <f t="shared" si="9"/>
        <v>42.819697373931206</v>
      </c>
      <c r="AG34" s="360"/>
      <c r="AH34" s="360"/>
      <c r="AI34" s="360"/>
      <c r="AJ34" s="360"/>
      <c r="AK34" s="360"/>
      <c r="AL34" s="360"/>
      <c r="AM34" s="360"/>
    </row>
    <row r="35" spans="1:39" s="121" customFormat="1" ht="15" customHeight="1">
      <c r="A35" s="361"/>
      <c r="B35" s="361" t="s">
        <v>31</v>
      </c>
      <c r="C35" s="369">
        <f>SUM(C29:C34)</f>
        <v>3</v>
      </c>
      <c r="D35" s="370">
        <f aca="true" t="shared" si="11" ref="D35:AE35">SUM(D29:D34)</f>
        <v>6500</v>
      </c>
      <c r="E35" s="379">
        <f t="shared" si="11"/>
        <v>5</v>
      </c>
      <c r="F35" s="379">
        <f t="shared" si="11"/>
        <v>9000</v>
      </c>
      <c r="G35" s="367">
        <f t="shared" si="0"/>
        <v>138.46153846153845</v>
      </c>
      <c r="H35" s="369">
        <f t="shared" si="11"/>
        <v>9</v>
      </c>
      <c r="I35" s="370">
        <f t="shared" si="11"/>
        <v>5550</v>
      </c>
      <c r="J35" s="379">
        <f t="shared" si="11"/>
        <v>40</v>
      </c>
      <c r="K35" s="379">
        <f t="shared" si="11"/>
        <v>31652</v>
      </c>
      <c r="L35" s="367">
        <f t="shared" si="1"/>
        <v>570.3063063063063</v>
      </c>
      <c r="M35" s="369">
        <f t="shared" si="11"/>
        <v>81</v>
      </c>
      <c r="N35" s="370">
        <f t="shared" si="11"/>
        <v>2507</v>
      </c>
      <c r="O35" s="379">
        <f t="shared" si="11"/>
        <v>16</v>
      </c>
      <c r="P35" s="379">
        <f t="shared" si="11"/>
        <v>340</v>
      </c>
      <c r="Q35" s="367">
        <f t="shared" si="2"/>
        <v>13.562026326286398</v>
      </c>
      <c r="R35" s="369">
        <f t="shared" si="11"/>
        <v>79</v>
      </c>
      <c r="S35" s="370">
        <f t="shared" si="11"/>
        <v>3240.62</v>
      </c>
      <c r="T35" s="379">
        <f t="shared" si="11"/>
        <v>333</v>
      </c>
      <c r="U35" s="379">
        <f t="shared" si="11"/>
        <v>11794</v>
      </c>
      <c r="V35" s="367">
        <f t="shared" si="3"/>
        <v>363.9427023223951</v>
      </c>
      <c r="W35" s="369">
        <f t="shared" si="11"/>
        <v>26784</v>
      </c>
      <c r="X35" s="370">
        <f t="shared" si="11"/>
        <v>85289.59999999999</v>
      </c>
      <c r="Y35" s="379">
        <f t="shared" si="11"/>
        <v>1034</v>
      </c>
      <c r="Z35" s="379">
        <f t="shared" si="11"/>
        <v>5768</v>
      </c>
      <c r="AA35" s="367">
        <f t="shared" si="4"/>
        <v>6.762840955989946</v>
      </c>
      <c r="AB35" s="369">
        <f t="shared" si="11"/>
        <v>26956</v>
      </c>
      <c r="AC35" s="370">
        <f t="shared" si="11"/>
        <v>103087.21999999999</v>
      </c>
      <c r="AD35" s="369">
        <f t="shared" si="11"/>
        <v>1428</v>
      </c>
      <c r="AE35" s="369">
        <f t="shared" si="11"/>
        <v>58554</v>
      </c>
      <c r="AF35" s="371">
        <f t="shared" si="9"/>
        <v>56.80044529283068</v>
      </c>
      <c r="AG35" s="380"/>
      <c r="AH35" s="380"/>
      <c r="AI35" s="380"/>
      <c r="AJ35" s="380"/>
      <c r="AK35" s="380"/>
      <c r="AL35" s="380"/>
      <c r="AM35" s="380"/>
    </row>
    <row r="36" spans="1:39" ht="15" customHeight="1">
      <c r="A36" s="362">
        <v>28</v>
      </c>
      <c r="B36" s="363" t="s">
        <v>38</v>
      </c>
      <c r="C36" s="364">
        <v>0</v>
      </c>
      <c r="D36" s="365">
        <v>0</v>
      </c>
      <c r="E36" s="366">
        <v>516</v>
      </c>
      <c r="F36" s="366">
        <v>2147</v>
      </c>
      <c r="G36" s="367" t="e">
        <f t="shared" si="0"/>
        <v>#DIV/0!</v>
      </c>
      <c r="H36" s="364">
        <v>1</v>
      </c>
      <c r="I36" s="365">
        <v>600</v>
      </c>
      <c r="J36" s="366">
        <v>8</v>
      </c>
      <c r="K36" s="366">
        <v>800</v>
      </c>
      <c r="L36" s="367">
        <f t="shared" si="1"/>
        <v>133.33333333333334</v>
      </c>
      <c r="M36" s="364">
        <v>5</v>
      </c>
      <c r="N36" s="365">
        <v>81</v>
      </c>
      <c r="O36" s="366">
        <v>0</v>
      </c>
      <c r="P36" s="366">
        <v>0</v>
      </c>
      <c r="Q36" s="367">
        <f t="shared" si="2"/>
        <v>0</v>
      </c>
      <c r="R36" s="364">
        <v>1</v>
      </c>
      <c r="S36" s="365">
        <v>27.5</v>
      </c>
      <c r="T36" s="366">
        <v>235</v>
      </c>
      <c r="U36" s="366">
        <v>662</v>
      </c>
      <c r="V36" s="367">
        <f t="shared" si="3"/>
        <v>2407.2727272727275</v>
      </c>
      <c r="W36" s="364">
        <v>1783</v>
      </c>
      <c r="X36" s="365">
        <v>8894.32</v>
      </c>
      <c r="Y36" s="366">
        <v>1264</v>
      </c>
      <c r="Z36" s="366">
        <v>48565</v>
      </c>
      <c r="AA36" s="367">
        <f t="shared" si="4"/>
        <v>546.0226301729643</v>
      </c>
      <c r="AB36" s="364">
        <f t="shared" si="5"/>
        <v>1790</v>
      </c>
      <c r="AC36" s="365">
        <f t="shared" si="6"/>
        <v>9602.82</v>
      </c>
      <c r="AD36" s="364">
        <f t="shared" si="7"/>
        <v>2023</v>
      </c>
      <c r="AE36" s="364">
        <f t="shared" si="8"/>
        <v>52174</v>
      </c>
      <c r="AF36" s="367">
        <f t="shared" si="9"/>
        <v>543.3195665439944</v>
      </c>
      <c r="AG36" s="360"/>
      <c r="AH36" s="360"/>
      <c r="AI36" s="360"/>
      <c r="AJ36" s="360"/>
      <c r="AK36" s="360"/>
      <c r="AL36" s="360"/>
      <c r="AM36" s="360"/>
    </row>
    <row r="37" spans="1:39" ht="15" customHeight="1">
      <c r="A37" s="362">
        <v>29</v>
      </c>
      <c r="B37" s="363" t="s">
        <v>39</v>
      </c>
      <c r="C37" s="364">
        <v>0</v>
      </c>
      <c r="D37" s="365">
        <v>0</v>
      </c>
      <c r="E37" s="366">
        <v>0</v>
      </c>
      <c r="F37" s="366">
        <v>0</v>
      </c>
      <c r="G37" s="367" t="e">
        <f t="shared" si="0"/>
        <v>#DIV/0!</v>
      </c>
      <c r="H37" s="364">
        <v>0</v>
      </c>
      <c r="I37" s="365">
        <v>0</v>
      </c>
      <c r="J37" s="366">
        <v>0</v>
      </c>
      <c r="K37" s="366">
        <v>0</v>
      </c>
      <c r="L37" s="367" t="e">
        <f t="shared" si="1"/>
        <v>#DIV/0!</v>
      </c>
      <c r="M37" s="364">
        <v>0</v>
      </c>
      <c r="N37" s="365">
        <v>0</v>
      </c>
      <c r="O37" s="366">
        <v>0</v>
      </c>
      <c r="P37" s="366">
        <v>0</v>
      </c>
      <c r="Q37" s="367" t="e">
        <f t="shared" si="2"/>
        <v>#DIV/0!</v>
      </c>
      <c r="R37" s="364">
        <v>0</v>
      </c>
      <c r="S37" s="365">
        <v>0</v>
      </c>
      <c r="T37" s="366">
        <v>0</v>
      </c>
      <c r="U37" s="366">
        <v>0</v>
      </c>
      <c r="V37" s="367" t="e">
        <f t="shared" si="3"/>
        <v>#DIV/0!</v>
      </c>
      <c r="W37" s="364">
        <v>4</v>
      </c>
      <c r="X37" s="365">
        <v>35.24</v>
      </c>
      <c r="Y37" s="366">
        <v>0</v>
      </c>
      <c r="Z37" s="366">
        <v>0</v>
      </c>
      <c r="AA37" s="367">
        <f t="shared" si="4"/>
        <v>0</v>
      </c>
      <c r="AB37" s="364">
        <f t="shared" si="5"/>
        <v>4</v>
      </c>
      <c r="AC37" s="365">
        <f t="shared" si="6"/>
        <v>35.24</v>
      </c>
      <c r="AD37" s="364">
        <f t="shared" si="7"/>
        <v>0</v>
      </c>
      <c r="AE37" s="364">
        <f t="shared" si="8"/>
        <v>0</v>
      </c>
      <c r="AF37" s="367">
        <f t="shared" si="9"/>
        <v>0</v>
      </c>
      <c r="AG37" s="360"/>
      <c r="AH37" s="360"/>
      <c r="AI37" s="360"/>
      <c r="AJ37" s="360"/>
      <c r="AK37" s="360"/>
      <c r="AL37" s="360"/>
      <c r="AM37" s="360"/>
    </row>
    <row r="38" spans="1:39" ht="15" customHeight="1">
      <c r="A38" s="362">
        <v>30</v>
      </c>
      <c r="B38" s="363" t="s">
        <v>40</v>
      </c>
      <c r="C38" s="364">
        <v>0</v>
      </c>
      <c r="D38" s="365">
        <v>0</v>
      </c>
      <c r="E38" s="366">
        <v>0</v>
      </c>
      <c r="F38" s="366">
        <v>0</v>
      </c>
      <c r="G38" s="367" t="e">
        <f t="shared" si="0"/>
        <v>#DIV/0!</v>
      </c>
      <c r="H38" s="364">
        <v>0</v>
      </c>
      <c r="I38" s="365">
        <v>0</v>
      </c>
      <c r="J38" s="366">
        <v>0</v>
      </c>
      <c r="K38" s="366">
        <v>0</v>
      </c>
      <c r="L38" s="367" t="e">
        <f t="shared" si="1"/>
        <v>#DIV/0!</v>
      </c>
      <c r="M38" s="364">
        <v>0</v>
      </c>
      <c r="N38" s="365">
        <v>0</v>
      </c>
      <c r="O38" s="366">
        <v>0</v>
      </c>
      <c r="P38" s="366">
        <v>0</v>
      </c>
      <c r="Q38" s="367" t="e">
        <f t="shared" si="2"/>
        <v>#DIV/0!</v>
      </c>
      <c r="R38" s="364">
        <v>0</v>
      </c>
      <c r="S38" s="365">
        <v>0</v>
      </c>
      <c r="T38" s="366">
        <v>0</v>
      </c>
      <c r="U38" s="366">
        <v>0</v>
      </c>
      <c r="V38" s="367" t="e">
        <f t="shared" si="3"/>
        <v>#DIV/0!</v>
      </c>
      <c r="W38" s="364">
        <v>6</v>
      </c>
      <c r="X38" s="365">
        <v>70.56</v>
      </c>
      <c r="Y38" s="366">
        <v>0</v>
      </c>
      <c r="Z38" s="366">
        <v>0</v>
      </c>
      <c r="AA38" s="367">
        <f t="shared" si="4"/>
        <v>0</v>
      </c>
      <c r="AB38" s="364">
        <f t="shared" si="5"/>
        <v>6</v>
      </c>
      <c r="AC38" s="365">
        <f t="shared" si="6"/>
        <v>70.56</v>
      </c>
      <c r="AD38" s="364">
        <f t="shared" si="7"/>
        <v>0</v>
      </c>
      <c r="AE38" s="364">
        <f t="shared" si="8"/>
        <v>0</v>
      </c>
      <c r="AF38" s="367">
        <f t="shared" si="9"/>
        <v>0</v>
      </c>
      <c r="AG38" s="360"/>
      <c r="AH38" s="360"/>
      <c r="AI38" s="360"/>
      <c r="AJ38" s="360"/>
      <c r="AK38" s="360"/>
      <c r="AL38" s="360"/>
      <c r="AM38" s="360"/>
    </row>
    <row r="39" spans="1:39" ht="15" customHeight="1">
      <c r="A39" s="362">
        <v>31</v>
      </c>
      <c r="B39" s="363" t="s">
        <v>41</v>
      </c>
      <c r="C39" s="364">
        <v>1</v>
      </c>
      <c r="D39" s="365">
        <v>5500</v>
      </c>
      <c r="E39" s="366">
        <v>169</v>
      </c>
      <c r="F39" s="366">
        <v>4055</v>
      </c>
      <c r="G39" s="367">
        <f t="shared" si="0"/>
        <v>73.72727272727273</v>
      </c>
      <c r="H39" s="364">
        <v>10</v>
      </c>
      <c r="I39" s="365">
        <v>1900</v>
      </c>
      <c r="J39" s="366">
        <v>0</v>
      </c>
      <c r="K39" s="366">
        <v>0</v>
      </c>
      <c r="L39" s="367">
        <f t="shared" si="1"/>
        <v>0</v>
      </c>
      <c r="M39" s="364">
        <v>14</v>
      </c>
      <c r="N39" s="365">
        <v>454</v>
      </c>
      <c r="O39" s="366">
        <v>57</v>
      </c>
      <c r="P39" s="366">
        <v>71</v>
      </c>
      <c r="Q39" s="367">
        <f t="shared" si="2"/>
        <v>15.638766519823788</v>
      </c>
      <c r="R39" s="364">
        <v>11</v>
      </c>
      <c r="S39" s="365">
        <v>631.92</v>
      </c>
      <c r="T39" s="366">
        <v>0</v>
      </c>
      <c r="U39" s="366">
        <v>0</v>
      </c>
      <c r="V39" s="367">
        <f t="shared" si="3"/>
        <v>0</v>
      </c>
      <c r="W39" s="364">
        <v>4023</v>
      </c>
      <c r="X39" s="365">
        <v>22226.6</v>
      </c>
      <c r="Y39" s="366">
        <v>18098</v>
      </c>
      <c r="Z39" s="366">
        <v>129994</v>
      </c>
      <c r="AA39" s="367">
        <f t="shared" si="4"/>
        <v>584.8577830167458</v>
      </c>
      <c r="AB39" s="364">
        <f t="shared" si="5"/>
        <v>4059</v>
      </c>
      <c r="AC39" s="365">
        <f t="shared" si="6"/>
        <v>30712.519999999997</v>
      </c>
      <c r="AD39" s="364">
        <f t="shared" si="7"/>
        <v>18324</v>
      </c>
      <c r="AE39" s="364">
        <f t="shared" si="8"/>
        <v>134120</v>
      </c>
      <c r="AF39" s="367">
        <f t="shared" si="9"/>
        <v>436.6948723191715</v>
      </c>
      <c r="AG39" s="360"/>
      <c r="AH39" s="360"/>
      <c r="AI39" s="360"/>
      <c r="AJ39" s="360"/>
      <c r="AK39" s="360"/>
      <c r="AL39" s="360"/>
      <c r="AM39" s="360"/>
    </row>
    <row r="40" spans="1:39" ht="15" customHeight="1">
      <c r="A40" s="362">
        <v>32</v>
      </c>
      <c r="B40" s="363" t="s">
        <v>42</v>
      </c>
      <c r="C40" s="364">
        <v>1</v>
      </c>
      <c r="D40" s="365">
        <v>5500</v>
      </c>
      <c r="E40" s="366">
        <v>0</v>
      </c>
      <c r="F40" s="366">
        <v>0</v>
      </c>
      <c r="G40" s="367">
        <f t="shared" si="0"/>
        <v>0</v>
      </c>
      <c r="H40" s="364">
        <v>24</v>
      </c>
      <c r="I40" s="365">
        <v>5485.5</v>
      </c>
      <c r="J40" s="366">
        <v>1880</v>
      </c>
      <c r="K40" s="366">
        <v>91805</v>
      </c>
      <c r="L40" s="367">
        <f t="shared" si="1"/>
        <v>1673.594020599763</v>
      </c>
      <c r="M40" s="364">
        <v>12</v>
      </c>
      <c r="N40" s="365">
        <v>370</v>
      </c>
      <c r="O40" s="366">
        <v>0</v>
      </c>
      <c r="P40" s="366">
        <v>0</v>
      </c>
      <c r="Q40" s="367">
        <f t="shared" si="2"/>
        <v>0</v>
      </c>
      <c r="R40" s="364">
        <v>7</v>
      </c>
      <c r="S40" s="365">
        <v>437.5</v>
      </c>
      <c r="T40" s="366">
        <v>537</v>
      </c>
      <c r="U40" s="366">
        <v>21525</v>
      </c>
      <c r="V40" s="367">
        <f t="shared" si="3"/>
        <v>4920</v>
      </c>
      <c r="W40" s="364">
        <v>4479</v>
      </c>
      <c r="X40" s="365">
        <v>21439.96</v>
      </c>
      <c r="Y40" s="366">
        <v>29304</v>
      </c>
      <c r="Z40" s="366">
        <v>273351</v>
      </c>
      <c r="AA40" s="367">
        <f t="shared" si="4"/>
        <v>1274.9604010455243</v>
      </c>
      <c r="AB40" s="364">
        <f t="shared" si="5"/>
        <v>4523</v>
      </c>
      <c r="AC40" s="365">
        <f t="shared" si="6"/>
        <v>33232.96</v>
      </c>
      <c r="AD40" s="364">
        <f t="shared" si="7"/>
        <v>31721</v>
      </c>
      <c r="AE40" s="364">
        <f t="shared" si="8"/>
        <v>386681</v>
      </c>
      <c r="AF40" s="367">
        <f t="shared" si="9"/>
        <v>1163.5466717379372</v>
      </c>
      <c r="AG40" s="360"/>
      <c r="AH40" s="360"/>
      <c r="AI40" s="360"/>
      <c r="AJ40" s="360"/>
      <c r="AK40" s="360"/>
      <c r="AL40" s="360"/>
      <c r="AM40" s="360"/>
    </row>
    <row r="41" spans="1:39" ht="15" customHeight="1">
      <c r="A41" s="362">
        <v>33</v>
      </c>
      <c r="B41" s="363" t="s">
        <v>43</v>
      </c>
      <c r="C41" s="364">
        <v>0</v>
      </c>
      <c r="D41" s="365">
        <v>0</v>
      </c>
      <c r="E41" s="366">
        <v>0</v>
      </c>
      <c r="F41" s="366">
        <v>0</v>
      </c>
      <c r="G41" s="367" t="e">
        <f t="shared" si="0"/>
        <v>#DIV/0!</v>
      </c>
      <c r="H41" s="364">
        <v>0</v>
      </c>
      <c r="I41" s="365">
        <v>0</v>
      </c>
      <c r="J41" s="366">
        <v>0</v>
      </c>
      <c r="K41" s="366">
        <v>0</v>
      </c>
      <c r="L41" s="367" t="e">
        <f t="shared" si="1"/>
        <v>#DIV/0!</v>
      </c>
      <c r="M41" s="364">
        <v>0</v>
      </c>
      <c r="N41" s="365">
        <v>0</v>
      </c>
      <c r="O41" s="366">
        <v>0</v>
      </c>
      <c r="P41" s="366">
        <v>0</v>
      </c>
      <c r="Q41" s="367" t="e">
        <f t="shared" si="2"/>
        <v>#DIV/0!</v>
      </c>
      <c r="R41" s="364">
        <v>0</v>
      </c>
      <c r="S41" s="365">
        <v>0</v>
      </c>
      <c r="T41" s="366">
        <v>0</v>
      </c>
      <c r="U41" s="366">
        <v>0</v>
      </c>
      <c r="V41" s="367" t="e">
        <f t="shared" si="3"/>
        <v>#DIV/0!</v>
      </c>
      <c r="W41" s="364">
        <v>217</v>
      </c>
      <c r="X41" s="365">
        <v>1185.71</v>
      </c>
      <c r="Y41" s="366">
        <v>216</v>
      </c>
      <c r="Z41" s="366">
        <v>1214</v>
      </c>
      <c r="AA41" s="367">
        <f t="shared" si="4"/>
        <v>102.385912238237</v>
      </c>
      <c r="AB41" s="364">
        <f t="shared" si="5"/>
        <v>217</v>
      </c>
      <c r="AC41" s="365">
        <f t="shared" si="6"/>
        <v>1185.71</v>
      </c>
      <c r="AD41" s="364">
        <f t="shared" si="7"/>
        <v>216</v>
      </c>
      <c r="AE41" s="364">
        <f t="shared" si="8"/>
        <v>1214</v>
      </c>
      <c r="AF41" s="367">
        <f t="shared" si="9"/>
        <v>102.385912238237</v>
      </c>
      <c r="AG41" s="360"/>
      <c r="AH41" s="360"/>
      <c r="AI41" s="360"/>
      <c r="AJ41" s="360"/>
      <c r="AK41" s="360"/>
      <c r="AL41" s="360"/>
      <c r="AM41" s="360"/>
    </row>
    <row r="42" spans="1:39" ht="15" customHeight="1">
      <c r="A42" s="362">
        <v>34</v>
      </c>
      <c r="B42" s="363" t="s">
        <v>44</v>
      </c>
      <c r="C42" s="364">
        <v>0</v>
      </c>
      <c r="D42" s="365">
        <v>0</v>
      </c>
      <c r="E42" s="366">
        <v>0</v>
      </c>
      <c r="F42" s="366">
        <v>0</v>
      </c>
      <c r="G42" s="367" t="e">
        <f t="shared" si="0"/>
        <v>#DIV/0!</v>
      </c>
      <c r="H42" s="364">
        <v>0</v>
      </c>
      <c r="I42" s="365">
        <v>0</v>
      </c>
      <c r="J42" s="366">
        <v>0</v>
      </c>
      <c r="K42" s="366">
        <v>0</v>
      </c>
      <c r="L42" s="367" t="e">
        <f t="shared" si="1"/>
        <v>#DIV/0!</v>
      </c>
      <c r="M42" s="364">
        <v>0</v>
      </c>
      <c r="N42" s="365">
        <v>0</v>
      </c>
      <c r="O42" s="366">
        <v>0</v>
      </c>
      <c r="P42" s="366">
        <v>0</v>
      </c>
      <c r="Q42" s="367" t="e">
        <f t="shared" si="2"/>
        <v>#DIV/0!</v>
      </c>
      <c r="R42" s="364">
        <v>0</v>
      </c>
      <c r="S42" s="365">
        <v>0</v>
      </c>
      <c r="T42" s="366">
        <v>0</v>
      </c>
      <c r="U42" s="366">
        <v>0</v>
      </c>
      <c r="V42" s="367" t="e">
        <f t="shared" si="3"/>
        <v>#DIV/0!</v>
      </c>
      <c r="W42" s="364">
        <v>0</v>
      </c>
      <c r="X42" s="365">
        <v>0</v>
      </c>
      <c r="Y42" s="366">
        <v>0</v>
      </c>
      <c r="Z42" s="366">
        <v>0</v>
      </c>
      <c r="AA42" s="367" t="e">
        <f t="shared" si="4"/>
        <v>#DIV/0!</v>
      </c>
      <c r="AB42" s="364">
        <f t="shared" si="5"/>
        <v>0</v>
      </c>
      <c r="AC42" s="365">
        <f t="shared" si="6"/>
        <v>0</v>
      </c>
      <c r="AD42" s="364">
        <f t="shared" si="7"/>
        <v>0</v>
      </c>
      <c r="AE42" s="364">
        <f t="shared" si="8"/>
        <v>0</v>
      </c>
      <c r="AF42" s="367" t="e">
        <f t="shared" si="9"/>
        <v>#DIV/0!</v>
      </c>
      <c r="AG42" s="360"/>
      <c r="AH42" s="360"/>
      <c r="AI42" s="360"/>
      <c r="AJ42" s="360"/>
      <c r="AK42" s="360"/>
      <c r="AL42" s="360"/>
      <c r="AM42" s="360"/>
    </row>
    <row r="43" spans="1:39" ht="15" customHeight="1">
      <c r="A43" s="362">
        <v>35</v>
      </c>
      <c r="B43" s="363" t="s">
        <v>45</v>
      </c>
      <c r="C43" s="364">
        <v>0</v>
      </c>
      <c r="D43" s="365">
        <v>0</v>
      </c>
      <c r="E43" s="366">
        <v>2</v>
      </c>
      <c r="F43" s="366">
        <v>681</v>
      </c>
      <c r="G43" s="367" t="e">
        <f t="shared" si="0"/>
        <v>#DIV/0!</v>
      </c>
      <c r="H43" s="364">
        <v>0</v>
      </c>
      <c r="I43" s="365">
        <v>0</v>
      </c>
      <c r="J43" s="366">
        <v>7</v>
      </c>
      <c r="K43" s="366">
        <v>1862</v>
      </c>
      <c r="L43" s="367" t="e">
        <f t="shared" si="1"/>
        <v>#DIV/0!</v>
      </c>
      <c r="M43" s="364">
        <v>0</v>
      </c>
      <c r="N43" s="365">
        <v>0</v>
      </c>
      <c r="O43" s="366">
        <v>1</v>
      </c>
      <c r="P43" s="366">
        <v>40</v>
      </c>
      <c r="Q43" s="367" t="e">
        <f t="shared" si="2"/>
        <v>#DIV/0!</v>
      </c>
      <c r="R43" s="364">
        <v>0</v>
      </c>
      <c r="S43" s="365">
        <v>0</v>
      </c>
      <c r="T43" s="366">
        <v>30</v>
      </c>
      <c r="U43" s="366">
        <v>587</v>
      </c>
      <c r="V43" s="367" t="e">
        <f t="shared" si="3"/>
        <v>#DIV/0!</v>
      </c>
      <c r="W43" s="364">
        <v>9</v>
      </c>
      <c r="X43" s="365">
        <v>92.86</v>
      </c>
      <c r="Y43" s="366">
        <v>344</v>
      </c>
      <c r="Z43" s="366">
        <v>6832</v>
      </c>
      <c r="AA43" s="367">
        <f t="shared" si="4"/>
        <v>7357.312082705148</v>
      </c>
      <c r="AB43" s="364">
        <f t="shared" si="5"/>
        <v>9</v>
      </c>
      <c r="AC43" s="365">
        <f t="shared" si="6"/>
        <v>92.86</v>
      </c>
      <c r="AD43" s="364">
        <f t="shared" si="7"/>
        <v>384</v>
      </c>
      <c r="AE43" s="364">
        <f t="shared" si="8"/>
        <v>10002</v>
      </c>
      <c r="AF43" s="367">
        <f t="shared" si="9"/>
        <v>10771.053198363128</v>
      </c>
      <c r="AG43" s="360"/>
      <c r="AH43" s="360"/>
      <c r="AI43" s="360"/>
      <c r="AJ43" s="360"/>
      <c r="AK43" s="360"/>
      <c r="AL43" s="360"/>
      <c r="AM43" s="360"/>
    </row>
    <row r="44" spans="1:39" ht="15" customHeight="1">
      <c r="A44" s="362">
        <v>36</v>
      </c>
      <c r="B44" s="363" t="s">
        <v>46</v>
      </c>
      <c r="C44" s="364">
        <v>0</v>
      </c>
      <c r="D44" s="365">
        <v>0</v>
      </c>
      <c r="E44" s="366">
        <v>0</v>
      </c>
      <c r="F44" s="366">
        <v>0</v>
      </c>
      <c r="G44" s="367" t="e">
        <f t="shared" si="0"/>
        <v>#DIV/0!</v>
      </c>
      <c r="H44" s="364">
        <v>0</v>
      </c>
      <c r="I44" s="365">
        <v>0</v>
      </c>
      <c r="J44" s="366">
        <v>0</v>
      </c>
      <c r="K44" s="366">
        <v>0</v>
      </c>
      <c r="L44" s="367" t="e">
        <f t="shared" si="1"/>
        <v>#DIV/0!</v>
      </c>
      <c r="M44" s="364">
        <v>0</v>
      </c>
      <c r="N44" s="365">
        <v>0</v>
      </c>
      <c r="O44" s="366">
        <v>0</v>
      </c>
      <c r="P44" s="366">
        <v>0</v>
      </c>
      <c r="Q44" s="367" t="e">
        <f t="shared" si="2"/>
        <v>#DIV/0!</v>
      </c>
      <c r="R44" s="364">
        <v>0</v>
      </c>
      <c r="S44" s="365">
        <v>0</v>
      </c>
      <c r="T44" s="366">
        <v>0</v>
      </c>
      <c r="U44" s="366">
        <v>0</v>
      </c>
      <c r="V44" s="367" t="e">
        <f t="shared" si="3"/>
        <v>#DIV/0!</v>
      </c>
      <c r="W44" s="364">
        <v>89</v>
      </c>
      <c r="X44" s="365">
        <v>858.8</v>
      </c>
      <c r="Y44" s="366">
        <v>515</v>
      </c>
      <c r="Z44" s="366">
        <v>3007</v>
      </c>
      <c r="AA44" s="367">
        <f t="shared" si="4"/>
        <v>350.13972985561253</v>
      </c>
      <c r="AB44" s="364">
        <f t="shared" si="5"/>
        <v>89</v>
      </c>
      <c r="AC44" s="365">
        <f t="shared" si="6"/>
        <v>858.8</v>
      </c>
      <c r="AD44" s="364">
        <f t="shared" si="7"/>
        <v>515</v>
      </c>
      <c r="AE44" s="364">
        <f t="shared" si="8"/>
        <v>3007</v>
      </c>
      <c r="AF44" s="367">
        <f t="shared" si="9"/>
        <v>350.13972985561253</v>
      </c>
      <c r="AG44" s="360"/>
      <c r="AH44" s="360"/>
      <c r="AI44" s="360"/>
      <c r="AJ44" s="360"/>
      <c r="AK44" s="360"/>
      <c r="AL44" s="360"/>
      <c r="AM44" s="360"/>
    </row>
    <row r="45" spans="1:39" ht="15" customHeight="1">
      <c r="A45" s="362">
        <v>37</v>
      </c>
      <c r="B45" s="363" t="s">
        <v>47</v>
      </c>
      <c r="C45" s="364">
        <v>0</v>
      </c>
      <c r="D45" s="365">
        <v>0</v>
      </c>
      <c r="E45" s="366">
        <v>0</v>
      </c>
      <c r="F45" s="366">
        <v>0</v>
      </c>
      <c r="G45" s="367" t="e">
        <f t="shared" si="0"/>
        <v>#DIV/0!</v>
      </c>
      <c r="H45" s="364">
        <v>0</v>
      </c>
      <c r="I45" s="365">
        <v>0</v>
      </c>
      <c r="J45" s="366">
        <v>0</v>
      </c>
      <c r="K45" s="366">
        <v>0</v>
      </c>
      <c r="L45" s="367" t="e">
        <f t="shared" si="1"/>
        <v>#DIV/0!</v>
      </c>
      <c r="M45" s="364">
        <v>0</v>
      </c>
      <c r="N45" s="365">
        <v>0</v>
      </c>
      <c r="O45" s="366">
        <v>0</v>
      </c>
      <c r="P45" s="366">
        <v>0</v>
      </c>
      <c r="Q45" s="367" t="e">
        <f t="shared" si="2"/>
        <v>#DIV/0!</v>
      </c>
      <c r="R45" s="364">
        <v>0</v>
      </c>
      <c r="S45" s="365">
        <v>0</v>
      </c>
      <c r="T45" s="366">
        <v>0</v>
      </c>
      <c r="U45" s="366">
        <v>0</v>
      </c>
      <c r="V45" s="367" t="e">
        <f t="shared" si="3"/>
        <v>#DIV/0!</v>
      </c>
      <c r="W45" s="364">
        <v>16</v>
      </c>
      <c r="X45" s="365">
        <v>176.72</v>
      </c>
      <c r="Y45" s="366">
        <v>0</v>
      </c>
      <c r="Z45" s="366">
        <v>0</v>
      </c>
      <c r="AA45" s="367">
        <f t="shared" si="4"/>
        <v>0</v>
      </c>
      <c r="AB45" s="364">
        <f t="shared" si="5"/>
        <v>16</v>
      </c>
      <c r="AC45" s="365">
        <f t="shared" si="6"/>
        <v>176.72</v>
      </c>
      <c r="AD45" s="364">
        <f t="shared" si="7"/>
        <v>0</v>
      </c>
      <c r="AE45" s="364">
        <f t="shared" si="8"/>
        <v>0</v>
      </c>
      <c r="AF45" s="367">
        <f t="shared" si="9"/>
        <v>0</v>
      </c>
      <c r="AG45" s="360"/>
      <c r="AH45" s="360"/>
      <c r="AI45" s="360"/>
      <c r="AJ45" s="360"/>
      <c r="AK45" s="360"/>
      <c r="AL45" s="360"/>
      <c r="AM45" s="360"/>
    </row>
    <row r="46" spans="1:39" ht="15" customHeight="1">
      <c r="A46" s="362">
        <v>38</v>
      </c>
      <c r="B46" s="363" t="s">
        <v>48</v>
      </c>
      <c r="C46" s="364">
        <v>0</v>
      </c>
      <c r="D46" s="365">
        <v>0</v>
      </c>
      <c r="E46" s="366">
        <v>0</v>
      </c>
      <c r="F46" s="366">
        <v>0</v>
      </c>
      <c r="G46" s="367" t="e">
        <f t="shared" si="0"/>
        <v>#DIV/0!</v>
      </c>
      <c r="H46" s="364">
        <v>0</v>
      </c>
      <c r="I46" s="365">
        <v>0</v>
      </c>
      <c r="J46" s="366">
        <v>0</v>
      </c>
      <c r="K46" s="366">
        <v>0</v>
      </c>
      <c r="L46" s="367" t="e">
        <f t="shared" si="1"/>
        <v>#DIV/0!</v>
      </c>
      <c r="M46" s="364">
        <v>2</v>
      </c>
      <c r="N46" s="365">
        <v>75</v>
      </c>
      <c r="O46" s="366">
        <v>0</v>
      </c>
      <c r="P46" s="366">
        <v>0</v>
      </c>
      <c r="Q46" s="367">
        <f t="shared" si="2"/>
        <v>0</v>
      </c>
      <c r="R46" s="364">
        <v>0</v>
      </c>
      <c r="S46" s="365">
        <v>0</v>
      </c>
      <c r="T46" s="366">
        <v>0</v>
      </c>
      <c r="U46" s="366">
        <v>0</v>
      </c>
      <c r="V46" s="367" t="e">
        <f t="shared" si="3"/>
        <v>#DIV/0!</v>
      </c>
      <c r="W46" s="364">
        <v>96</v>
      </c>
      <c r="X46" s="365">
        <v>1053.32</v>
      </c>
      <c r="Y46" s="366">
        <v>0</v>
      </c>
      <c r="Z46" s="366">
        <v>0</v>
      </c>
      <c r="AA46" s="367">
        <f t="shared" si="4"/>
        <v>0</v>
      </c>
      <c r="AB46" s="364">
        <f t="shared" si="5"/>
        <v>98</v>
      </c>
      <c r="AC46" s="365">
        <f t="shared" si="6"/>
        <v>1128.32</v>
      </c>
      <c r="AD46" s="364">
        <f t="shared" si="7"/>
        <v>0</v>
      </c>
      <c r="AE46" s="364">
        <f t="shared" si="8"/>
        <v>0</v>
      </c>
      <c r="AF46" s="367">
        <f t="shared" si="9"/>
        <v>0</v>
      </c>
      <c r="AG46" s="360"/>
      <c r="AH46" s="360"/>
      <c r="AI46" s="360"/>
      <c r="AJ46" s="360"/>
      <c r="AK46" s="360"/>
      <c r="AL46" s="360"/>
      <c r="AM46" s="360"/>
    </row>
    <row r="47" spans="1:39" ht="15" customHeight="1">
      <c r="A47" s="362">
        <v>39</v>
      </c>
      <c r="B47" s="363" t="s">
        <v>49</v>
      </c>
      <c r="C47" s="364">
        <v>0</v>
      </c>
      <c r="D47" s="365">
        <v>0</v>
      </c>
      <c r="E47" s="366">
        <v>0</v>
      </c>
      <c r="F47" s="366">
        <v>0</v>
      </c>
      <c r="G47" s="367" t="e">
        <f t="shared" si="0"/>
        <v>#DIV/0!</v>
      </c>
      <c r="H47" s="364">
        <v>0</v>
      </c>
      <c r="I47" s="365">
        <v>0</v>
      </c>
      <c r="J47" s="366">
        <v>0</v>
      </c>
      <c r="K47" s="366">
        <v>0</v>
      </c>
      <c r="L47" s="367" t="e">
        <f t="shared" si="1"/>
        <v>#DIV/0!</v>
      </c>
      <c r="M47" s="364">
        <v>0</v>
      </c>
      <c r="N47" s="365">
        <v>0</v>
      </c>
      <c r="O47" s="366">
        <v>0</v>
      </c>
      <c r="P47" s="366">
        <v>0</v>
      </c>
      <c r="Q47" s="367" t="e">
        <f t="shared" si="2"/>
        <v>#DIV/0!</v>
      </c>
      <c r="R47" s="364">
        <v>0</v>
      </c>
      <c r="S47" s="365">
        <v>0</v>
      </c>
      <c r="T47" s="366">
        <v>0</v>
      </c>
      <c r="U47" s="366">
        <v>0</v>
      </c>
      <c r="V47" s="367" t="e">
        <f t="shared" si="3"/>
        <v>#DIV/0!</v>
      </c>
      <c r="W47" s="364">
        <v>16</v>
      </c>
      <c r="X47" s="365">
        <v>174.64</v>
      </c>
      <c r="Y47" s="366">
        <v>0</v>
      </c>
      <c r="Z47" s="366">
        <v>0</v>
      </c>
      <c r="AA47" s="367">
        <f t="shared" si="4"/>
        <v>0</v>
      </c>
      <c r="AB47" s="364">
        <f t="shared" si="5"/>
        <v>16</v>
      </c>
      <c r="AC47" s="365">
        <f t="shared" si="6"/>
        <v>174.64</v>
      </c>
      <c r="AD47" s="364">
        <f t="shared" si="7"/>
        <v>0</v>
      </c>
      <c r="AE47" s="364">
        <f t="shared" si="8"/>
        <v>0</v>
      </c>
      <c r="AF47" s="367">
        <f t="shared" si="9"/>
        <v>0</v>
      </c>
      <c r="AG47" s="360"/>
      <c r="AH47" s="360"/>
      <c r="AI47" s="360"/>
      <c r="AJ47" s="360"/>
      <c r="AK47" s="360"/>
      <c r="AL47" s="360"/>
      <c r="AM47" s="360"/>
    </row>
    <row r="48" spans="1:39" ht="15" customHeight="1">
      <c r="A48" s="362">
        <v>40</v>
      </c>
      <c r="B48" s="363" t="s">
        <v>50</v>
      </c>
      <c r="C48" s="364">
        <v>0</v>
      </c>
      <c r="D48" s="365">
        <v>0</v>
      </c>
      <c r="E48" s="366">
        <v>0</v>
      </c>
      <c r="F48" s="366">
        <v>0</v>
      </c>
      <c r="G48" s="367" t="e">
        <f t="shared" si="0"/>
        <v>#DIV/0!</v>
      </c>
      <c r="H48" s="364">
        <v>0</v>
      </c>
      <c r="I48" s="365">
        <v>0</v>
      </c>
      <c r="J48" s="366">
        <v>0</v>
      </c>
      <c r="K48" s="366">
        <v>0</v>
      </c>
      <c r="L48" s="367" t="e">
        <f t="shared" si="1"/>
        <v>#DIV/0!</v>
      </c>
      <c r="M48" s="364">
        <v>0</v>
      </c>
      <c r="N48" s="365">
        <v>0</v>
      </c>
      <c r="O48" s="366">
        <v>0</v>
      </c>
      <c r="P48" s="366">
        <v>0</v>
      </c>
      <c r="Q48" s="367" t="e">
        <f t="shared" si="2"/>
        <v>#DIV/0!</v>
      </c>
      <c r="R48" s="364">
        <v>0</v>
      </c>
      <c r="S48" s="365">
        <v>0</v>
      </c>
      <c r="T48" s="366">
        <v>0</v>
      </c>
      <c r="U48" s="366">
        <v>0</v>
      </c>
      <c r="V48" s="367" t="e">
        <f t="shared" si="3"/>
        <v>#DIV/0!</v>
      </c>
      <c r="W48" s="364">
        <v>50</v>
      </c>
      <c r="X48" s="365">
        <v>530.25</v>
      </c>
      <c r="Y48" s="366">
        <v>0</v>
      </c>
      <c r="Z48" s="366">
        <v>0</v>
      </c>
      <c r="AA48" s="367">
        <f t="shared" si="4"/>
        <v>0</v>
      </c>
      <c r="AB48" s="364">
        <f t="shared" si="5"/>
        <v>50</v>
      </c>
      <c r="AC48" s="365">
        <f t="shared" si="6"/>
        <v>530.25</v>
      </c>
      <c r="AD48" s="364">
        <f t="shared" si="7"/>
        <v>0</v>
      </c>
      <c r="AE48" s="364">
        <f t="shared" si="8"/>
        <v>0</v>
      </c>
      <c r="AF48" s="367">
        <f t="shared" si="9"/>
        <v>0</v>
      </c>
      <c r="AG48" s="360"/>
      <c r="AH48" s="360"/>
      <c r="AI48" s="360"/>
      <c r="AJ48" s="360"/>
      <c r="AK48" s="360"/>
      <c r="AL48" s="360"/>
      <c r="AM48" s="360"/>
    </row>
    <row r="49" spans="1:39" ht="15" customHeight="1">
      <c r="A49" s="362">
        <v>41</v>
      </c>
      <c r="B49" s="363" t="s">
        <v>51</v>
      </c>
      <c r="C49" s="364">
        <v>0</v>
      </c>
      <c r="D49" s="365">
        <v>0</v>
      </c>
      <c r="E49" s="366">
        <v>1</v>
      </c>
      <c r="F49" s="366">
        <v>24300</v>
      </c>
      <c r="G49" s="367" t="e">
        <f t="shared" si="0"/>
        <v>#DIV/0!</v>
      </c>
      <c r="H49" s="364">
        <v>0</v>
      </c>
      <c r="I49" s="365">
        <v>0</v>
      </c>
      <c r="J49" s="366">
        <v>0</v>
      </c>
      <c r="K49" s="366">
        <v>0</v>
      </c>
      <c r="L49" s="367" t="e">
        <f t="shared" si="1"/>
        <v>#DIV/0!</v>
      </c>
      <c r="M49" s="364">
        <v>0</v>
      </c>
      <c r="N49" s="365">
        <v>0</v>
      </c>
      <c r="O49" s="366">
        <v>0</v>
      </c>
      <c r="P49" s="366">
        <v>0</v>
      </c>
      <c r="Q49" s="367" t="e">
        <f t="shared" si="2"/>
        <v>#DIV/0!</v>
      </c>
      <c r="R49" s="364">
        <v>0</v>
      </c>
      <c r="S49" s="365">
        <v>0</v>
      </c>
      <c r="T49" s="366">
        <v>0</v>
      </c>
      <c r="U49" s="366">
        <v>0</v>
      </c>
      <c r="V49" s="367" t="e">
        <f t="shared" si="3"/>
        <v>#DIV/0!</v>
      </c>
      <c r="W49" s="364">
        <v>4</v>
      </c>
      <c r="X49" s="365">
        <v>11.22</v>
      </c>
      <c r="Y49" s="366">
        <v>17</v>
      </c>
      <c r="Z49" s="366">
        <v>649</v>
      </c>
      <c r="AA49" s="367">
        <f t="shared" si="4"/>
        <v>5784.313725490196</v>
      </c>
      <c r="AB49" s="364">
        <f t="shared" si="5"/>
        <v>4</v>
      </c>
      <c r="AC49" s="365">
        <f t="shared" si="6"/>
        <v>11.22</v>
      </c>
      <c r="AD49" s="364">
        <f t="shared" si="7"/>
        <v>18</v>
      </c>
      <c r="AE49" s="364">
        <f t="shared" si="8"/>
        <v>24949</v>
      </c>
      <c r="AF49" s="367">
        <f t="shared" si="9"/>
        <v>222361.85383244205</v>
      </c>
      <c r="AG49" s="360"/>
      <c r="AH49" s="360"/>
      <c r="AI49" s="360"/>
      <c r="AJ49" s="360"/>
      <c r="AK49" s="360"/>
      <c r="AL49" s="360"/>
      <c r="AM49" s="360"/>
    </row>
    <row r="50" spans="1:39" ht="15" customHeight="1">
      <c r="A50" s="362">
        <v>42</v>
      </c>
      <c r="B50" s="363" t="s">
        <v>52</v>
      </c>
      <c r="C50" s="364">
        <v>0</v>
      </c>
      <c r="D50" s="365">
        <v>0</v>
      </c>
      <c r="E50" s="366">
        <v>0</v>
      </c>
      <c r="F50" s="366">
        <v>0</v>
      </c>
      <c r="G50" s="367" t="e">
        <f t="shared" si="0"/>
        <v>#DIV/0!</v>
      </c>
      <c r="H50" s="364">
        <v>0</v>
      </c>
      <c r="I50" s="365">
        <v>0</v>
      </c>
      <c r="J50" s="366">
        <v>0</v>
      </c>
      <c r="K50" s="366">
        <v>0</v>
      </c>
      <c r="L50" s="367" t="e">
        <f t="shared" si="1"/>
        <v>#DIV/0!</v>
      </c>
      <c r="M50" s="364">
        <v>1</v>
      </c>
      <c r="N50" s="365">
        <v>15</v>
      </c>
      <c r="O50" s="366">
        <v>0</v>
      </c>
      <c r="P50" s="366">
        <v>0</v>
      </c>
      <c r="Q50" s="367">
        <f t="shared" si="2"/>
        <v>0</v>
      </c>
      <c r="R50" s="364">
        <v>1</v>
      </c>
      <c r="S50" s="365">
        <v>27.5</v>
      </c>
      <c r="T50" s="366">
        <v>0</v>
      </c>
      <c r="U50" s="366">
        <v>0</v>
      </c>
      <c r="V50" s="367">
        <f t="shared" si="3"/>
        <v>0</v>
      </c>
      <c r="W50" s="364">
        <v>105</v>
      </c>
      <c r="X50" s="365">
        <v>344.41</v>
      </c>
      <c r="Y50" s="366">
        <v>96</v>
      </c>
      <c r="Z50" s="366">
        <v>147</v>
      </c>
      <c r="AA50" s="367">
        <f t="shared" si="4"/>
        <v>42.681687523591066</v>
      </c>
      <c r="AB50" s="364">
        <f t="shared" si="5"/>
        <v>107</v>
      </c>
      <c r="AC50" s="365">
        <f t="shared" si="6"/>
        <v>386.91</v>
      </c>
      <c r="AD50" s="364">
        <f t="shared" si="7"/>
        <v>96</v>
      </c>
      <c r="AE50" s="364">
        <f t="shared" si="8"/>
        <v>147</v>
      </c>
      <c r="AF50" s="367">
        <f t="shared" si="9"/>
        <v>37.993331782585095</v>
      </c>
      <c r="AG50" s="360"/>
      <c r="AH50" s="360"/>
      <c r="AI50" s="360"/>
      <c r="AJ50" s="360"/>
      <c r="AK50" s="360"/>
      <c r="AL50" s="360"/>
      <c r="AM50" s="360"/>
    </row>
    <row r="51" spans="1:39" ht="15" customHeight="1">
      <c r="A51" s="362">
        <v>43</v>
      </c>
      <c r="B51" s="363" t="s">
        <v>53</v>
      </c>
      <c r="C51" s="364">
        <v>0</v>
      </c>
      <c r="D51" s="365">
        <v>0</v>
      </c>
      <c r="E51" s="366">
        <v>0</v>
      </c>
      <c r="F51" s="366">
        <v>0</v>
      </c>
      <c r="G51" s="367" t="e">
        <f t="shared" si="0"/>
        <v>#DIV/0!</v>
      </c>
      <c r="H51" s="364">
        <v>0</v>
      </c>
      <c r="I51" s="365">
        <v>0</v>
      </c>
      <c r="J51" s="366">
        <v>0</v>
      </c>
      <c r="K51" s="366">
        <v>0</v>
      </c>
      <c r="L51" s="367" t="e">
        <f t="shared" si="1"/>
        <v>#DIV/0!</v>
      </c>
      <c r="M51" s="364">
        <v>0</v>
      </c>
      <c r="N51" s="365">
        <v>0</v>
      </c>
      <c r="O51" s="366">
        <v>0</v>
      </c>
      <c r="P51" s="366">
        <v>0</v>
      </c>
      <c r="Q51" s="367" t="e">
        <f t="shared" si="2"/>
        <v>#DIV/0!</v>
      </c>
      <c r="R51" s="364">
        <v>0</v>
      </c>
      <c r="S51" s="365">
        <v>0</v>
      </c>
      <c r="T51" s="366">
        <v>1</v>
      </c>
      <c r="U51" s="366">
        <v>19</v>
      </c>
      <c r="V51" s="367" t="e">
        <f t="shared" si="3"/>
        <v>#DIV/0!</v>
      </c>
      <c r="W51" s="364">
        <v>10</v>
      </c>
      <c r="X51" s="365">
        <v>146.18</v>
      </c>
      <c r="Y51" s="366">
        <v>0</v>
      </c>
      <c r="Z51" s="366">
        <v>225</v>
      </c>
      <c r="AA51" s="367">
        <f t="shared" si="4"/>
        <v>153.9198248734437</v>
      </c>
      <c r="AB51" s="364">
        <f t="shared" si="5"/>
        <v>10</v>
      </c>
      <c r="AC51" s="365">
        <f t="shared" si="6"/>
        <v>146.18</v>
      </c>
      <c r="AD51" s="364">
        <f t="shared" si="7"/>
        <v>1</v>
      </c>
      <c r="AE51" s="364">
        <f t="shared" si="8"/>
        <v>244</v>
      </c>
      <c r="AF51" s="367">
        <f t="shared" si="9"/>
        <v>166.91749897386782</v>
      </c>
      <c r="AG51" s="360"/>
      <c r="AH51" s="360"/>
      <c r="AI51" s="360"/>
      <c r="AJ51" s="360"/>
      <c r="AK51" s="360"/>
      <c r="AL51" s="360"/>
      <c r="AM51" s="360"/>
    </row>
    <row r="52" spans="1:39" ht="15" customHeight="1">
      <c r="A52" s="362">
        <v>44</v>
      </c>
      <c r="B52" s="363" t="s">
        <v>54</v>
      </c>
      <c r="C52" s="364">
        <v>0</v>
      </c>
      <c r="D52" s="365">
        <v>0</v>
      </c>
      <c r="E52" s="366">
        <v>0</v>
      </c>
      <c r="F52" s="366">
        <v>0</v>
      </c>
      <c r="G52" s="367" t="e">
        <f t="shared" si="0"/>
        <v>#DIV/0!</v>
      </c>
      <c r="H52" s="364">
        <v>0</v>
      </c>
      <c r="I52" s="365">
        <v>0</v>
      </c>
      <c r="J52" s="366">
        <v>0</v>
      </c>
      <c r="K52" s="366">
        <v>0</v>
      </c>
      <c r="L52" s="367" t="e">
        <f t="shared" si="1"/>
        <v>#DIV/0!</v>
      </c>
      <c r="M52" s="364">
        <v>0</v>
      </c>
      <c r="N52" s="365">
        <v>0</v>
      </c>
      <c r="O52" s="366">
        <v>0</v>
      </c>
      <c r="P52" s="366">
        <v>0</v>
      </c>
      <c r="Q52" s="367" t="e">
        <f t="shared" si="2"/>
        <v>#DIV/0!</v>
      </c>
      <c r="R52" s="364">
        <v>0</v>
      </c>
      <c r="S52" s="365">
        <v>0</v>
      </c>
      <c r="T52" s="366">
        <v>0</v>
      </c>
      <c r="U52" s="366">
        <v>0</v>
      </c>
      <c r="V52" s="367" t="e">
        <f t="shared" si="3"/>
        <v>#DIV/0!</v>
      </c>
      <c r="W52" s="364">
        <v>0</v>
      </c>
      <c r="X52" s="365">
        <v>0</v>
      </c>
      <c r="Y52" s="366">
        <v>0</v>
      </c>
      <c r="Z52" s="366">
        <v>0</v>
      </c>
      <c r="AA52" s="367" t="e">
        <f t="shared" si="4"/>
        <v>#DIV/0!</v>
      </c>
      <c r="AB52" s="364">
        <f t="shared" si="5"/>
        <v>0</v>
      </c>
      <c r="AC52" s="365">
        <f t="shared" si="6"/>
        <v>0</v>
      </c>
      <c r="AD52" s="364">
        <f t="shared" si="7"/>
        <v>0</v>
      </c>
      <c r="AE52" s="364">
        <f t="shared" si="8"/>
        <v>0</v>
      </c>
      <c r="AF52" s="367" t="e">
        <f t="shared" si="9"/>
        <v>#DIV/0!</v>
      </c>
      <c r="AG52" s="360"/>
      <c r="AH52" s="360"/>
      <c r="AI52" s="360"/>
      <c r="AJ52" s="360"/>
      <c r="AK52" s="360"/>
      <c r="AL52" s="360"/>
      <c r="AM52" s="360"/>
    </row>
    <row r="53" spans="1:39" ht="15" customHeight="1">
      <c r="A53" s="362">
        <v>45</v>
      </c>
      <c r="B53" s="363" t="s">
        <v>55</v>
      </c>
      <c r="C53" s="364">
        <v>0</v>
      </c>
      <c r="D53" s="365">
        <v>0</v>
      </c>
      <c r="E53" s="366">
        <v>0</v>
      </c>
      <c r="F53" s="366">
        <v>0</v>
      </c>
      <c r="G53" s="367" t="e">
        <f t="shared" si="0"/>
        <v>#DIV/0!</v>
      </c>
      <c r="H53" s="364">
        <v>0</v>
      </c>
      <c r="I53" s="365">
        <v>0</v>
      </c>
      <c r="J53" s="366">
        <v>0</v>
      </c>
      <c r="K53" s="366">
        <v>0</v>
      </c>
      <c r="L53" s="367" t="e">
        <f t="shared" si="1"/>
        <v>#DIV/0!</v>
      </c>
      <c r="M53" s="364">
        <v>0</v>
      </c>
      <c r="N53" s="365">
        <v>0</v>
      </c>
      <c r="O53" s="366">
        <v>0</v>
      </c>
      <c r="P53" s="366">
        <v>0</v>
      </c>
      <c r="Q53" s="367" t="e">
        <f t="shared" si="2"/>
        <v>#DIV/0!</v>
      </c>
      <c r="R53" s="364">
        <v>0</v>
      </c>
      <c r="S53" s="365">
        <v>0</v>
      </c>
      <c r="T53" s="366">
        <v>0</v>
      </c>
      <c r="U53" s="366">
        <v>0</v>
      </c>
      <c r="V53" s="367" t="e">
        <f t="shared" si="3"/>
        <v>#DIV/0!</v>
      </c>
      <c r="W53" s="364">
        <v>0</v>
      </c>
      <c r="X53" s="365">
        <v>0</v>
      </c>
      <c r="Y53" s="366">
        <v>0</v>
      </c>
      <c r="Z53" s="366">
        <v>0</v>
      </c>
      <c r="AA53" s="367" t="e">
        <f t="shared" si="4"/>
        <v>#DIV/0!</v>
      </c>
      <c r="AB53" s="364">
        <f t="shared" si="5"/>
        <v>0</v>
      </c>
      <c r="AC53" s="365">
        <f t="shared" si="6"/>
        <v>0</v>
      </c>
      <c r="AD53" s="364">
        <f t="shared" si="7"/>
        <v>0</v>
      </c>
      <c r="AE53" s="364">
        <f t="shared" si="8"/>
        <v>0</v>
      </c>
      <c r="AF53" s="367" t="e">
        <f t="shared" si="9"/>
        <v>#DIV/0!</v>
      </c>
      <c r="AG53" s="360"/>
      <c r="AH53" s="360"/>
      <c r="AI53" s="360"/>
      <c r="AJ53" s="360"/>
      <c r="AK53" s="360"/>
      <c r="AL53" s="360"/>
      <c r="AM53" s="360"/>
    </row>
    <row r="54" spans="1:39" ht="15" customHeight="1">
      <c r="A54" s="362">
        <v>46</v>
      </c>
      <c r="B54" s="363" t="s">
        <v>315</v>
      </c>
      <c r="C54" s="364">
        <v>0</v>
      </c>
      <c r="D54" s="365">
        <v>0</v>
      </c>
      <c r="E54" s="366">
        <v>0</v>
      </c>
      <c r="F54" s="366">
        <v>0</v>
      </c>
      <c r="G54" s="367" t="e">
        <f t="shared" si="0"/>
        <v>#DIV/0!</v>
      </c>
      <c r="H54" s="364">
        <v>0</v>
      </c>
      <c r="I54" s="365">
        <v>0</v>
      </c>
      <c r="J54" s="366">
        <v>0</v>
      </c>
      <c r="K54" s="366">
        <v>0</v>
      </c>
      <c r="L54" s="367" t="e">
        <f t="shared" si="1"/>
        <v>#DIV/0!</v>
      </c>
      <c r="M54" s="364">
        <v>0</v>
      </c>
      <c r="N54" s="365">
        <v>0</v>
      </c>
      <c r="O54" s="366">
        <v>0</v>
      </c>
      <c r="P54" s="366">
        <v>0</v>
      </c>
      <c r="Q54" s="367" t="e">
        <f t="shared" si="2"/>
        <v>#DIV/0!</v>
      </c>
      <c r="R54" s="364">
        <v>0</v>
      </c>
      <c r="S54" s="365">
        <v>0</v>
      </c>
      <c r="T54" s="366">
        <v>0</v>
      </c>
      <c r="U54" s="366">
        <v>0</v>
      </c>
      <c r="V54" s="367" t="e">
        <f t="shared" si="3"/>
        <v>#DIV/0!</v>
      </c>
      <c r="W54" s="364">
        <v>0</v>
      </c>
      <c r="X54" s="365">
        <v>0</v>
      </c>
      <c r="Y54" s="366">
        <v>0</v>
      </c>
      <c r="Z54" s="366">
        <v>0</v>
      </c>
      <c r="AA54" s="367" t="e">
        <f t="shared" si="4"/>
        <v>#DIV/0!</v>
      </c>
      <c r="AB54" s="364">
        <f t="shared" si="5"/>
        <v>0</v>
      </c>
      <c r="AC54" s="365">
        <f t="shared" si="6"/>
        <v>0</v>
      </c>
      <c r="AD54" s="364">
        <f t="shared" si="7"/>
        <v>0</v>
      </c>
      <c r="AE54" s="364">
        <f t="shared" si="8"/>
        <v>0</v>
      </c>
      <c r="AF54" s="367" t="e">
        <f t="shared" si="9"/>
        <v>#DIV/0!</v>
      </c>
      <c r="AG54" s="360"/>
      <c r="AH54" s="360"/>
      <c r="AI54" s="360"/>
      <c r="AJ54" s="360"/>
      <c r="AK54" s="360"/>
      <c r="AL54" s="360"/>
      <c r="AM54" s="360"/>
    </row>
    <row r="55" spans="1:39" s="121" customFormat="1" ht="15" customHeight="1">
      <c r="A55" s="361"/>
      <c r="B55" s="361" t="s">
        <v>31</v>
      </c>
      <c r="C55" s="369">
        <f>SUM(C36:C54)</f>
        <v>2</v>
      </c>
      <c r="D55" s="370">
        <f aca="true" t="shared" si="12" ref="D55:AE55">SUM(D36:D54)</f>
        <v>11000</v>
      </c>
      <c r="E55" s="379">
        <f t="shared" si="12"/>
        <v>688</v>
      </c>
      <c r="F55" s="379">
        <f t="shared" si="12"/>
        <v>31183</v>
      </c>
      <c r="G55" s="367">
        <f t="shared" si="0"/>
        <v>283.4818181818182</v>
      </c>
      <c r="H55" s="369">
        <f t="shared" si="12"/>
        <v>35</v>
      </c>
      <c r="I55" s="370">
        <f t="shared" si="12"/>
        <v>7985.5</v>
      </c>
      <c r="J55" s="379">
        <f t="shared" si="12"/>
        <v>1895</v>
      </c>
      <c r="K55" s="379">
        <f t="shared" si="12"/>
        <v>94467</v>
      </c>
      <c r="L55" s="367">
        <f t="shared" si="1"/>
        <v>1182.9816542483252</v>
      </c>
      <c r="M55" s="369">
        <f t="shared" si="12"/>
        <v>34</v>
      </c>
      <c r="N55" s="370">
        <f t="shared" si="12"/>
        <v>995</v>
      </c>
      <c r="O55" s="379">
        <f t="shared" si="12"/>
        <v>58</v>
      </c>
      <c r="P55" s="379">
        <f t="shared" si="12"/>
        <v>111</v>
      </c>
      <c r="Q55" s="367">
        <f t="shared" si="2"/>
        <v>11.155778894472363</v>
      </c>
      <c r="R55" s="369">
        <f t="shared" si="12"/>
        <v>20</v>
      </c>
      <c r="S55" s="370">
        <f t="shared" si="12"/>
        <v>1124.42</v>
      </c>
      <c r="T55" s="379">
        <f t="shared" si="12"/>
        <v>803</v>
      </c>
      <c r="U55" s="379">
        <f t="shared" si="12"/>
        <v>22793</v>
      </c>
      <c r="V55" s="367">
        <f t="shared" si="3"/>
        <v>2027.0895217089699</v>
      </c>
      <c r="W55" s="369">
        <f t="shared" si="12"/>
        <v>10907</v>
      </c>
      <c r="X55" s="370">
        <f t="shared" si="12"/>
        <v>57240.79</v>
      </c>
      <c r="Y55" s="379">
        <f t="shared" si="12"/>
        <v>49854</v>
      </c>
      <c r="Z55" s="379">
        <f t="shared" si="12"/>
        <v>463984</v>
      </c>
      <c r="AA55" s="367">
        <f t="shared" si="4"/>
        <v>810.5828029277723</v>
      </c>
      <c r="AB55" s="369">
        <f t="shared" si="12"/>
        <v>10998</v>
      </c>
      <c r="AC55" s="370">
        <f t="shared" si="12"/>
        <v>78345.71000000002</v>
      </c>
      <c r="AD55" s="369">
        <f t="shared" si="12"/>
        <v>53298</v>
      </c>
      <c r="AE55" s="369">
        <f t="shared" si="12"/>
        <v>612538</v>
      </c>
      <c r="AF55" s="371">
        <f t="shared" si="9"/>
        <v>781.8398735552972</v>
      </c>
      <c r="AG55" s="380"/>
      <c r="AH55" s="380"/>
      <c r="AI55" s="380"/>
      <c r="AJ55" s="380"/>
      <c r="AK55" s="380"/>
      <c r="AL55" s="380"/>
      <c r="AM55" s="380"/>
    </row>
    <row r="56" spans="1:39" ht="15" customHeight="1">
      <c r="A56" s="362">
        <v>47</v>
      </c>
      <c r="B56" s="363" t="s">
        <v>56</v>
      </c>
      <c r="C56" s="364">
        <v>0</v>
      </c>
      <c r="D56" s="365">
        <v>0</v>
      </c>
      <c r="E56" s="366">
        <v>1</v>
      </c>
      <c r="F56" s="366">
        <v>2463</v>
      </c>
      <c r="G56" s="367" t="e">
        <f t="shared" si="0"/>
        <v>#DIV/0!</v>
      </c>
      <c r="H56" s="364">
        <v>0</v>
      </c>
      <c r="I56" s="365">
        <v>0</v>
      </c>
      <c r="J56" s="366">
        <v>0</v>
      </c>
      <c r="K56" s="366">
        <v>0</v>
      </c>
      <c r="L56" s="367" t="e">
        <f t="shared" si="1"/>
        <v>#DIV/0!</v>
      </c>
      <c r="M56" s="364">
        <v>0</v>
      </c>
      <c r="N56" s="365">
        <v>0</v>
      </c>
      <c r="O56" s="366">
        <v>147</v>
      </c>
      <c r="P56" s="366">
        <v>448</v>
      </c>
      <c r="Q56" s="367" t="e">
        <f t="shared" si="2"/>
        <v>#DIV/0!</v>
      </c>
      <c r="R56" s="364">
        <v>0</v>
      </c>
      <c r="S56" s="365">
        <v>0</v>
      </c>
      <c r="T56" s="366">
        <v>547</v>
      </c>
      <c r="U56" s="366">
        <v>1792</v>
      </c>
      <c r="V56" s="367" t="e">
        <f t="shared" si="3"/>
        <v>#DIV/0!</v>
      </c>
      <c r="W56" s="364">
        <v>4658</v>
      </c>
      <c r="X56" s="365">
        <v>7941.42</v>
      </c>
      <c r="Y56" s="366">
        <v>11342</v>
      </c>
      <c r="Z56" s="366">
        <v>19610</v>
      </c>
      <c r="AA56" s="367">
        <f t="shared" si="4"/>
        <v>246.93316812358495</v>
      </c>
      <c r="AB56" s="364">
        <f t="shared" si="5"/>
        <v>4658</v>
      </c>
      <c r="AC56" s="365">
        <f t="shared" si="6"/>
        <v>7941.42</v>
      </c>
      <c r="AD56" s="364">
        <f t="shared" si="7"/>
        <v>12037</v>
      </c>
      <c r="AE56" s="364">
        <f t="shared" si="8"/>
        <v>24313</v>
      </c>
      <c r="AF56" s="367">
        <f t="shared" si="9"/>
        <v>306.1543149713779</v>
      </c>
      <c r="AG56" s="360"/>
      <c r="AH56" s="360"/>
      <c r="AI56" s="360"/>
      <c r="AJ56" s="360"/>
      <c r="AK56" s="360"/>
      <c r="AL56" s="360"/>
      <c r="AM56" s="360"/>
    </row>
    <row r="57" spans="1:39" ht="15" customHeight="1">
      <c r="A57" s="362">
        <v>48</v>
      </c>
      <c r="B57" s="363" t="s">
        <v>57</v>
      </c>
      <c r="C57" s="364">
        <v>0</v>
      </c>
      <c r="D57" s="365">
        <v>0</v>
      </c>
      <c r="E57" s="366">
        <v>0</v>
      </c>
      <c r="F57" s="366">
        <v>0</v>
      </c>
      <c r="G57" s="367" t="e">
        <f t="shared" si="0"/>
        <v>#DIV/0!</v>
      </c>
      <c r="H57" s="364">
        <v>0</v>
      </c>
      <c r="I57" s="365">
        <v>0</v>
      </c>
      <c r="J57" s="366">
        <v>0</v>
      </c>
      <c r="K57" s="366">
        <v>0</v>
      </c>
      <c r="L57" s="367" t="e">
        <f t="shared" si="1"/>
        <v>#DIV/0!</v>
      </c>
      <c r="M57" s="364">
        <v>0</v>
      </c>
      <c r="N57" s="365">
        <v>0</v>
      </c>
      <c r="O57" s="366">
        <v>0</v>
      </c>
      <c r="P57" s="366">
        <v>0</v>
      </c>
      <c r="Q57" s="367" t="e">
        <f t="shared" si="2"/>
        <v>#DIV/0!</v>
      </c>
      <c r="R57" s="364">
        <v>0</v>
      </c>
      <c r="S57" s="365">
        <v>0</v>
      </c>
      <c r="T57" s="366">
        <v>4875</v>
      </c>
      <c r="U57" s="366">
        <v>7325</v>
      </c>
      <c r="V57" s="367" t="e">
        <f t="shared" si="3"/>
        <v>#DIV/0!</v>
      </c>
      <c r="W57" s="364">
        <v>4832</v>
      </c>
      <c r="X57" s="365">
        <v>8042.54</v>
      </c>
      <c r="Y57" s="366">
        <v>4875</v>
      </c>
      <c r="Z57" s="366">
        <v>7325</v>
      </c>
      <c r="AA57" s="367">
        <f t="shared" si="4"/>
        <v>91.07819171555255</v>
      </c>
      <c r="AB57" s="364">
        <f t="shared" si="5"/>
        <v>4832</v>
      </c>
      <c r="AC57" s="365">
        <f t="shared" si="6"/>
        <v>8042.54</v>
      </c>
      <c r="AD57" s="364">
        <f t="shared" si="7"/>
        <v>9750</v>
      </c>
      <c r="AE57" s="364">
        <f t="shared" si="8"/>
        <v>14650</v>
      </c>
      <c r="AF57" s="367">
        <f t="shared" si="9"/>
        <v>182.1563834311051</v>
      </c>
      <c r="AG57" s="360"/>
      <c r="AH57" s="360"/>
      <c r="AI57" s="360"/>
      <c r="AJ57" s="360"/>
      <c r="AK57" s="360"/>
      <c r="AL57" s="360"/>
      <c r="AM57" s="360"/>
    </row>
    <row r="58" spans="1:39" ht="15" customHeight="1">
      <c r="A58" s="362">
        <v>49</v>
      </c>
      <c r="B58" s="363" t="s">
        <v>58</v>
      </c>
      <c r="C58" s="364">
        <v>0</v>
      </c>
      <c r="D58" s="365">
        <v>0</v>
      </c>
      <c r="E58" s="366">
        <v>0</v>
      </c>
      <c r="F58" s="366">
        <v>0</v>
      </c>
      <c r="G58" s="367" t="e">
        <f t="shared" si="0"/>
        <v>#DIV/0!</v>
      </c>
      <c r="H58" s="364">
        <v>0</v>
      </c>
      <c r="I58" s="365">
        <v>0</v>
      </c>
      <c r="J58" s="366">
        <v>0</v>
      </c>
      <c r="K58" s="366">
        <v>0</v>
      </c>
      <c r="L58" s="367" t="e">
        <f t="shared" si="1"/>
        <v>#DIV/0!</v>
      </c>
      <c r="M58" s="364">
        <v>0</v>
      </c>
      <c r="N58" s="365">
        <v>0</v>
      </c>
      <c r="O58" s="366">
        <v>0</v>
      </c>
      <c r="P58" s="366">
        <v>0</v>
      </c>
      <c r="Q58" s="367" t="e">
        <f t="shared" si="2"/>
        <v>#DIV/0!</v>
      </c>
      <c r="R58" s="364">
        <v>0</v>
      </c>
      <c r="S58" s="365">
        <v>0</v>
      </c>
      <c r="T58" s="366">
        <v>0</v>
      </c>
      <c r="U58" s="366">
        <v>0</v>
      </c>
      <c r="V58" s="367" t="e">
        <f t="shared" si="3"/>
        <v>#DIV/0!</v>
      </c>
      <c r="W58" s="364">
        <v>1203</v>
      </c>
      <c r="X58" s="365">
        <v>12328.41</v>
      </c>
      <c r="Y58" s="366">
        <v>4091</v>
      </c>
      <c r="Z58" s="366">
        <v>5114</v>
      </c>
      <c r="AA58" s="367">
        <f t="shared" si="4"/>
        <v>41.48142380079832</v>
      </c>
      <c r="AB58" s="364">
        <f t="shared" si="5"/>
        <v>1203</v>
      </c>
      <c r="AC58" s="365">
        <f t="shared" si="6"/>
        <v>12328.41</v>
      </c>
      <c r="AD58" s="364">
        <f t="shared" si="7"/>
        <v>4091</v>
      </c>
      <c r="AE58" s="364">
        <f t="shared" si="8"/>
        <v>5114</v>
      </c>
      <c r="AF58" s="367">
        <f t="shared" si="9"/>
        <v>41.48142380079832</v>
      </c>
      <c r="AG58" s="360"/>
      <c r="AH58" s="360"/>
      <c r="AI58" s="360"/>
      <c r="AJ58" s="360"/>
      <c r="AK58" s="360"/>
      <c r="AL58" s="360"/>
      <c r="AM58" s="360"/>
    </row>
    <row r="59" spans="1:39" s="121" customFormat="1" ht="15" customHeight="1">
      <c r="A59" s="361"/>
      <c r="B59" s="361" t="s">
        <v>31</v>
      </c>
      <c r="C59" s="369">
        <f>SUM(C56:C58)</f>
        <v>0</v>
      </c>
      <c r="D59" s="370">
        <f aca="true" t="shared" si="13" ref="D59:AE59">SUM(D56:D58)</f>
        <v>0</v>
      </c>
      <c r="E59" s="379">
        <f t="shared" si="13"/>
        <v>1</v>
      </c>
      <c r="F59" s="379">
        <f t="shared" si="13"/>
        <v>2463</v>
      </c>
      <c r="G59" s="367" t="e">
        <f t="shared" si="0"/>
        <v>#DIV/0!</v>
      </c>
      <c r="H59" s="369">
        <f t="shared" si="13"/>
        <v>0</v>
      </c>
      <c r="I59" s="370">
        <f t="shared" si="13"/>
        <v>0</v>
      </c>
      <c r="J59" s="379">
        <f t="shared" si="13"/>
        <v>0</v>
      </c>
      <c r="K59" s="379">
        <f t="shared" si="13"/>
        <v>0</v>
      </c>
      <c r="L59" s="367" t="e">
        <f t="shared" si="1"/>
        <v>#DIV/0!</v>
      </c>
      <c r="M59" s="369">
        <f t="shared" si="13"/>
        <v>0</v>
      </c>
      <c r="N59" s="370">
        <f t="shared" si="13"/>
        <v>0</v>
      </c>
      <c r="O59" s="379">
        <f t="shared" si="13"/>
        <v>147</v>
      </c>
      <c r="P59" s="379">
        <f t="shared" si="13"/>
        <v>448</v>
      </c>
      <c r="Q59" s="367" t="e">
        <f t="shared" si="2"/>
        <v>#DIV/0!</v>
      </c>
      <c r="R59" s="369">
        <f t="shared" si="13"/>
        <v>0</v>
      </c>
      <c r="S59" s="370">
        <f t="shared" si="13"/>
        <v>0</v>
      </c>
      <c r="T59" s="379">
        <f t="shared" si="13"/>
        <v>5422</v>
      </c>
      <c r="U59" s="379">
        <f t="shared" si="13"/>
        <v>9117</v>
      </c>
      <c r="V59" s="367" t="e">
        <f t="shared" si="3"/>
        <v>#DIV/0!</v>
      </c>
      <c r="W59" s="369">
        <f t="shared" si="13"/>
        <v>10693</v>
      </c>
      <c r="X59" s="370">
        <f t="shared" si="13"/>
        <v>28312.37</v>
      </c>
      <c r="Y59" s="379">
        <f t="shared" si="13"/>
        <v>20308</v>
      </c>
      <c r="Z59" s="379">
        <f t="shared" si="13"/>
        <v>32049</v>
      </c>
      <c r="AA59" s="367">
        <f t="shared" si="4"/>
        <v>113.19787075402024</v>
      </c>
      <c r="AB59" s="369">
        <f t="shared" si="13"/>
        <v>10693</v>
      </c>
      <c r="AC59" s="370">
        <f t="shared" si="13"/>
        <v>28312.37</v>
      </c>
      <c r="AD59" s="369">
        <f t="shared" si="13"/>
        <v>25878</v>
      </c>
      <c r="AE59" s="369">
        <f t="shared" si="13"/>
        <v>44077</v>
      </c>
      <c r="AF59" s="371">
        <f t="shared" si="9"/>
        <v>155.68106802786204</v>
      </c>
      <c r="AG59" s="380"/>
      <c r="AH59" s="380"/>
      <c r="AI59" s="380"/>
      <c r="AJ59" s="380"/>
      <c r="AK59" s="380"/>
      <c r="AL59" s="380"/>
      <c r="AM59" s="380"/>
    </row>
    <row r="60" spans="1:39" ht="15" customHeight="1">
      <c r="A60" s="362">
        <v>50</v>
      </c>
      <c r="B60" s="363" t="s">
        <v>59</v>
      </c>
      <c r="C60" s="364">
        <v>0</v>
      </c>
      <c r="D60" s="365">
        <v>0</v>
      </c>
      <c r="E60" s="366">
        <v>0</v>
      </c>
      <c r="F60" s="366">
        <v>0</v>
      </c>
      <c r="G60" s="367" t="e">
        <f t="shared" si="0"/>
        <v>#DIV/0!</v>
      </c>
      <c r="H60" s="364">
        <v>0</v>
      </c>
      <c r="I60" s="365">
        <v>0</v>
      </c>
      <c r="J60" s="366">
        <v>0</v>
      </c>
      <c r="K60" s="366">
        <v>0</v>
      </c>
      <c r="L60" s="367" t="e">
        <f t="shared" si="1"/>
        <v>#DIV/0!</v>
      </c>
      <c r="M60" s="364">
        <v>0</v>
      </c>
      <c r="N60" s="365">
        <v>0</v>
      </c>
      <c r="O60" s="366">
        <v>0</v>
      </c>
      <c r="P60" s="366">
        <v>0</v>
      </c>
      <c r="Q60" s="367" t="e">
        <f t="shared" si="2"/>
        <v>#DIV/0!</v>
      </c>
      <c r="R60" s="364">
        <v>0</v>
      </c>
      <c r="S60" s="365">
        <v>0</v>
      </c>
      <c r="T60" s="366">
        <v>0</v>
      </c>
      <c r="U60" s="366">
        <v>0</v>
      </c>
      <c r="V60" s="367" t="e">
        <f t="shared" si="3"/>
        <v>#DIV/0!</v>
      </c>
      <c r="W60" s="364">
        <v>1390</v>
      </c>
      <c r="X60" s="365">
        <v>9859.58</v>
      </c>
      <c r="Y60" s="366">
        <v>0</v>
      </c>
      <c r="Z60" s="366">
        <v>0</v>
      </c>
      <c r="AA60" s="367">
        <f t="shared" si="4"/>
        <v>0</v>
      </c>
      <c r="AB60" s="364">
        <f t="shared" si="5"/>
        <v>1390</v>
      </c>
      <c r="AC60" s="365">
        <f t="shared" si="6"/>
        <v>9859.58</v>
      </c>
      <c r="AD60" s="364">
        <f t="shared" si="7"/>
        <v>0</v>
      </c>
      <c r="AE60" s="364">
        <f t="shared" si="8"/>
        <v>0</v>
      </c>
      <c r="AF60" s="367">
        <f t="shared" si="9"/>
        <v>0</v>
      </c>
      <c r="AG60" s="360"/>
      <c r="AH60" s="360"/>
      <c r="AI60" s="360"/>
      <c r="AJ60" s="360"/>
      <c r="AK60" s="360"/>
      <c r="AL60" s="360"/>
      <c r="AM60" s="360"/>
    </row>
    <row r="61" spans="1:39" ht="15" customHeight="1">
      <c r="A61" s="362">
        <v>51</v>
      </c>
      <c r="B61" s="363" t="s">
        <v>60</v>
      </c>
      <c r="C61" s="364">
        <v>0</v>
      </c>
      <c r="D61" s="365">
        <v>0</v>
      </c>
      <c r="E61" s="366">
        <v>0</v>
      </c>
      <c r="F61" s="366">
        <v>0</v>
      </c>
      <c r="G61" s="367" t="e">
        <f t="shared" si="0"/>
        <v>#DIV/0!</v>
      </c>
      <c r="H61" s="364">
        <v>0</v>
      </c>
      <c r="I61" s="365">
        <v>0</v>
      </c>
      <c r="J61" s="366">
        <v>0</v>
      </c>
      <c r="K61" s="366">
        <v>0</v>
      </c>
      <c r="L61" s="367" t="e">
        <f t="shared" si="1"/>
        <v>#DIV/0!</v>
      </c>
      <c r="M61" s="364">
        <v>0</v>
      </c>
      <c r="N61" s="365">
        <v>0</v>
      </c>
      <c r="O61" s="366">
        <v>0</v>
      </c>
      <c r="P61" s="366">
        <v>0</v>
      </c>
      <c r="Q61" s="367" t="e">
        <f t="shared" si="2"/>
        <v>#DIV/0!</v>
      </c>
      <c r="R61" s="364">
        <v>0</v>
      </c>
      <c r="S61" s="365">
        <v>0</v>
      </c>
      <c r="T61" s="366">
        <v>0</v>
      </c>
      <c r="U61" s="366">
        <v>0</v>
      </c>
      <c r="V61" s="367" t="e">
        <f t="shared" si="3"/>
        <v>#DIV/0!</v>
      </c>
      <c r="W61" s="364">
        <v>12</v>
      </c>
      <c r="X61" s="365">
        <v>100.86</v>
      </c>
      <c r="Y61" s="366">
        <v>0</v>
      </c>
      <c r="Z61" s="366">
        <v>0</v>
      </c>
      <c r="AA61" s="367">
        <f t="shared" si="4"/>
        <v>0</v>
      </c>
      <c r="AB61" s="364">
        <f t="shared" si="5"/>
        <v>12</v>
      </c>
      <c r="AC61" s="365">
        <f t="shared" si="6"/>
        <v>100.86</v>
      </c>
      <c r="AD61" s="364">
        <f t="shared" si="7"/>
        <v>0</v>
      </c>
      <c r="AE61" s="364">
        <f t="shared" si="8"/>
        <v>0</v>
      </c>
      <c r="AF61" s="367">
        <f t="shared" si="9"/>
        <v>0</v>
      </c>
      <c r="AG61" s="360"/>
      <c r="AH61" s="360"/>
      <c r="AI61" s="360"/>
      <c r="AJ61" s="360"/>
      <c r="AK61" s="360"/>
      <c r="AL61" s="360"/>
      <c r="AM61" s="360"/>
    </row>
    <row r="62" spans="1:39" s="121" customFormat="1" ht="15" customHeight="1">
      <c r="A62" s="361"/>
      <c r="B62" s="361" t="s">
        <v>31</v>
      </c>
      <c r="C62" s="369">
        <f>SUM(C60:C61)</f>
        <v>0</v>
      </c>
      <c r="D62" s="370">
        <f aca="true" t="shared" si="14" ref="D62:AE62">SUM(D60:D61)</f>
        <v>0</v>
      </c>
      <c r="E62" s="379">
        <f t="shared" si="14"/>
        <v>0</v>
      </c>
      <c r="F62" s="379">
        <f t="shared" si="14"/>
        <v>0</v>
      </c>
      <c r="G62" s="367" t="e">
        <f t="shared" si="0"/>
        <v>#DIV/0!</v>
      </c>
      <c r="H62" s="369">
        <f t="shared" si="14"/>
        <v>0</v>
      </c>
      <c r="I62" s="370">
        <f t="shared" si="14"/>
        <v>0</v>
      </c>
      <c r="J62" s="379">
        <f t="shared" si="14"/>
        <v>0</v>
      </c>
      <c r="K62" s="379">
        <f t="shared" si="14"/>
        <v>0</v>
      </c>
      <c r="L62" s="367" t="e">
        <f t="shared" si="1"/>
        <v>#DIV/0!</v>
      </c>
      <c r="M62" s="369">
        <f t="shared" si="14"/>
        <v>0</v>
      </c>
      <c r="N62" s="370">
        <f t="shared" si="14"/>
        <v>0</v>
      </c>
      <c r="O62" s="379">
        <f t="shared" si="14"/>
        <v>0</v>
      </c>
      <c r="P62" s="379">
        <f t="shared" si="14"/>
        <v>0</v>
      </c>
      <c r="Q62" s="367" t="e">
        <f t="shared" si="2"/>
        <v>#DIV/0!</v>
      </c>
      <c r="R62" s="369">
        <f t="shared" si="14"/>
        <v>0</v>
      </c>
      <c r="S62" s="370">
        <f t="shared" si="14"/>
        <v>0</v>
      </c>
      <c r="T62" s="379">
        <f t="shared" si="14"/>
        <v>0</v>
      </c>
      <c r="U62" s="379">
        <f t="shared" si="14"/>
        <v>0</v>
      </c>
      <c r="V62" s="367" t="e">
        <f t="shared" si="3"/>
        <v>#DIV/0!</v>
      </c>
      <c r="W62" s="369">
        <f t="shared" si="14"/>
        <v>1402</v>
      </c>
      <c r="X62" s="370">
        <f t="shared" si="14"/>
        <v>9960.44</v>
      </c>
      <c r="Y62" s="379">
        <f t="shared" si="14"/>
        <v>0</v>
      </c>
      <c r="Z62" s="379">
        <f t="shared" si="14"/>
        <v>0</v>
      </c>
      <c r="AA62" s="367">
        <f t="shared" si="4"/>
        <v>0</v>
      </c>
      <c r="AB62" s="369">
        <f t="shared" si="14"/>
        <v>1402</v>
      </c>
      <c r="AC62" s="370">
        <f t="shared" si="14"/>
        <v>9960.44</v>
      </c>
      <c r="AD62" s="369">
        <f t="shared" si="14"/>
        <v>0</v>
      </c>
      <c r="AE62" s="369">
        <f t="shared" si="14"/>
        <v>0</v>
      </c>
      <c r="AF62" s="371">
        <f t="shared" si="9"/>
        <v>0</v>
      </c>
      <c r="AG62" s="380"/>
      <c r="AH62" s="380"/>
      <c r="AI62" s="380"/>
      <c r="AJ62" s="380"/>
      <c r="AK62" s="380"/>
      <c r="AL62" s="380"/>
      <c r="AM62" s="380"/>
    </row>
    <row r="63" spans="1:39" s="121" customFormat="1" ht="15" customHeight="1">
      <c r="A63" s="466" t="s">
        <v>0</v>
      </c>
      <c r="B63" s="467"/>
      <c r="C63" s="369">
        <f>SUM(C62,C59,C55,C35,C28)</f>
        <v>6</v>
      </c>
      <c r="D63" s="370">
        <f aca="true" t="shared" si="15" ref="D63:AE63">SUM(D62,D59,D55,D35,D28)</f>
        <v>23000</v>
      </c>
      <c r="E63" s="379">
        <f t="shared" si="15"/>
        <v>942</v>
      </c>
      <c r="F63" s="379">
        <f t="shared" si="15"/>
        <v>295143</v>
      </c>
      <c r="G63" s="371">
        <f>F63*100/D63</f>
        <v>1283.2304347826087</v>
      </c>
      <c r="H63" s="369">
        <f t="shared" si="15"/>
        <v>77</v>
      </c>
      <c r="I63" s="370">
        <f t="shared" si="15"/>
        <v>31985.5</v>
      </c>
      <c r="J63" s="379">
        <f t="shared" si="15"/>
        <v>2266</v>
      </c>
      <c r="K63" s="379">
        <f t="shared" si="15"/>
        <v>235667</v>
      </c>
      <c r="L63" s="371">
        <f>K63*100/I63</f>
        <v>736.793234434353</v>
      </c>
      <c r="M63" s="369">
        <f t="shared" si="15"/>
        <v>301</v>
      </c>
      <c r="N63" s="370">
        <f t="shared" si="15"/>
        <v>8363</v>
      </c>
      <c r="O63" s="379">
        <f t="shared" si="15"/>
        <v>1418</v>
      </c>
      <c r="P63" s="379">
        <f t="shared" si="15"/>
        <v>5242</v>
      </c>
      <c r="Q63" s="371">
        <f>P63*100/N63</f>
        <v>62.68085615209853</v>
      </c>
      <c r="R63" s="369">
        <f t="shared" si="15"/>
        <v>253</v>
      </c>
      <c r="S63" s="370">
        <f t="shared" si="15"/>
        <v>10972.779999999999</v>
      </c>
      <c r="T63" s="379">
        <f t="shared" si="15"/>
        <v>11998</v>
      </c>
      <c r="U63" s="379">
        <f t="shared" si="15"/>
        <v>119232</v>
      </c>
      <c r="V63" s="371">
        <f>U63*100/S63</f>
        <v>1086.6161537914732</v>
      </c>
      <c r="W63" s="369">
        <f t="shared" si="15"/>
        <v>101695</v>
      </c>
      <c r="X63" s="370">
        <f t="shared" si="15"/>
        <v>349344.47</v>
      </c>
      <c r="Y63" s="379">
        <f t="shared" si="15"/>
        <v>143050</v>
      </c>
      <c r="Z63" s="379">
        <f t="shared" si="15"/>
        <v>1054527</v>
      </c>
      <c r="AA63" s="371">
        <f>Z63*100/X63</f>
        <v>301.85879284134654</v>
      </c>
      <c r="AB63" s="369">
        <f t="shared" si="15"/>
        <v>102332</v>
      </c>
      <c r="AC63" s="370">
        <f t="shared" si="15"/>
        <v>423665.75</v>
      </c>
      <c r="AD63" s="369">
        <f t="shared" si="15"/>
        <v>159674</v>
      </c>
      <c r="AE63" s="369">
        <f t="shared" si="15"/>
        <v>1709811</v>
      </c>
      <c r="AF63" s="371">
        <f>AE63*100/AC63</f>
        <v>403.575460135732</v>
      </c>
      <c r="AG63" s="380"/>
      <c r="AH63" s="380"/>
      <c r="AI63" s="380"/>
      <c r="AJ63" s="380"/>
      <c r="AK63" s="380"/>
      <c r="AL63" s="380"/>
      <c r="AM63" s="380"/>
    </row>
    <row r="64" spans="1:39" ht="12.75">
      <c r="A64" s="374"/>
      <c r="B64" s="360"/>
      <c r="C64" s="360"/>
      <c r="D64" s="373"/>
      <c r="E64" s="360"/>
      <c r="F64" s="360"/>
      <c r="G64" s="375"/>
      <c r="H64" s="360"/>
      <c r="I64" s="373"/>
      <c r="J64" s="360"/>
      <c r="K64" s="360"/>
      <c r="L64" s="375"/>
      <c r="M64" s="360"/>
      <c r="N64" s="373"/>
      <c r="O64" s="360"/>
      <c r="P64" s="360"/>
      <c r="Q64" s="375"/>
      <c r="R64" s="360"/>
      <c r="S64" s="373"/>
      <c r="T64" s="360"/>
      <c r="U64" s="360"/>
      <c r="V64" s="375"/>
      <c r="W64" s="360"/>
      <c r="X64" s="373"/>
      <c r="Y64" s="360"/>
      <c r="Z64" s="360"/>
      <c r="AA64" s="375"/>
      <c r="AB64" s="360"/>
      <c r="AC64" s="373"/>
      <c r="AD64" s="360"/>
      <c r="AE64" s="360"/>
      <c r="AF64" s="375"/>
      <c r="AG64" s="360"/>
      <c r="AH64" s="360"/>
      <c r="AI64" s="360"/>
      <c r="AJ64" s="360"/>
      <c r="AK64" s="360"/>
      <c r="AL64" s="360"/>
      <c r="AM64" s="360"/>
    </row>
    <row r="65" spans="1:39" ht="12.75">
      <c r="A65" s="374"/>
      <c r="B65" s="360"/>
      <c r="C65" s="360"/>
      <c r="D65" s="373"/>
      <c r="E65" s="360"/>
      <c r="F65" s="360"/>
      <c r="G65" s="375"/>
      <c r="H65" s="360"/>
      <c r="I65" s="373"/>
      <c r="J65" s="360"/>
      <c r="K65" s="360"/>
      <c r="L65" s="375"/>
      <c r="M65" s="360"/>
      <c r="N65" s="373"/>
      <c r="O65" s="360"/>
      <c r="P65" s="360"/>
      <c r="Q65" s="375"/>
      <c r="R65" s="360"/>
      <c r="S65" s="373"/>
      <c r="T65" s="360"/>
      <c r="U65" s="360"/>
      <c r="V65" s="375"/>
      <c r="W65" s="360"/>
      <c r="X65" s="373"/>
      <c r="Y65" s="360"/>
      <c r="Z65" s="360"/>
      <c r="AA65" s="375"/>
      <c r="AB65" s="360"/>
      <c r="AC65" s="373"/>
      <c r="AD65" s="360"/>
      <c r="AE65" s="360"/>
      <c r="AF65" s="375"/>
      <c r="AG65" s="360"/>
      <c r="AH65" s="360"/>
      <c r="AI65" s="360"/>
      <c r="AJ65" s="360"/>
      <c r="AK65" s="360"/>
      <c r="AL65" s="360"/>
      <c r="AM65" s="360"/>
    </row>
    <row r="66" spans="1:39" ht="12.75">
      <c r="A66" s="374"/>
      <c r="B66" s="360"/>
      <c r="C66" s="360"/>
      <c r="D66" s="373"/>
      <c r="E66" s="360"/>
      <c r="F66" s="360"/>
      <c r="G66" s="375"/>
      <c r="H66" s="360"/>
      <c r="I66" s="373"/>
      <c r="J66" s="360"/>
      <c r="K66" s="360"/>
      <c r="L66" s="375"/>
      <c r="M66" s="360"/>
      <c r="N66" s="373"/>
      <c r="O66" s="360"/>
      <c r="P66" s="360"/>
      <c r="Q66" s="375"/>
      <c r="R66" s="360"/>
      <c r="S66" s="373"/>
      <c r="T66" s="360"/>
      <c r="U66" s="360"/>
      <c r="V66" s="375"/>
      <c r="W66" s="360"/>
      <c r="X66" s="373"/>
      <c r="Y66" s="360"/>
      <c r="Z66" s="360"/>
      <c r="AA66" s="375"/>
      <c r="AB66" s="360"/>
      <c r="AC66" s="373"/>
      <c r="AD66" s="360"/>
      <c r="AE66" s="360"/>
      <c r="AF66" s="375"/>
      <c r="AG66" s="360"/>
      <c r="AH66" s="360"/>
      <c r="AI66" s="360"/>
      <c r="AJ66" s="360"/>
      <c r="AK66" s="360"/>
      <c r="AL66" s="360"/>
      <c r="AM66" s="360"/>
    </row>
    <row r="67" spans="1:39" ht="12.75">
      <c r="A67" s="374"/>
      <c r="B67" s="360"/>
      <c r="C67" s="360"/>
      <c r="D67" s="373"/>
      <c r="E67" s="360"/>
      <c r="F67" s="360"/>
      <c r="G67" s="375"/>
      <c r="H67" s="360"/>
      <c r="I67" s="373"/>
      <c r="J67" s="360"/>
      <c r="K67" s="360"/>
      <c r="L67" s="375"/>
      <c r="M67" s="360"/>
      <c r="N67" s="373"/>
      <c r="O67" s="360"/>
      <c r="P67" s="360"/>
      <c r="Q67" s="375"/>
      <c r="R67" s="360"/>
      <c r="S67" s="373"/>
      <c r="T67" s="360"/>
      <c r="U67" s="360"/>
      <c r="V67" s="375"/>
      <c r="W67" s="360"/>
      <c r="X67" s="373"/>
      <c r="Y67" s="360"/>
      <c r="Z67" s="360"/>
      <c r="AA67" s="375"/>
      <c r="AB67" s="360"/>
      <c r="AC67" s="373"/>
      <c r="AD67" s="360"/>
      <c r="AE67" s="360"/>
      <c r="AF67" s="375"/>
      <c r="AG67" s="360"/>
      <c r="AH67" s="360"/>
      <c r="AI67" s="360"/>
      <c r="AJ67" s="360"/>
      <c r="AK67" s="360"/>
      <c r="AL67" s="360"/>
      <c r="AM67" s="360"/>
    </row>
    <row r="68" spans="1:39" ht="12.75">
      <c r="A68" s="374"/>
      <c r="B68" s="360"/>
      <c r="C68" s="360"/>
      <c r="D68" s="373"/>
      <c r="E68" s="360"/>
      <c r="F68" s="360"/>
      <c r="G68" s="375"/>
      <c r="H68" s="360"/>
      <c r="I68" s="373"/>
      <c r="J68" s="360"/>
      <c r="K68" s="360"/>
      <c r="L68" s="375"/>
      <c r="M68" s="360"/>
      <c r="N68" s="373"/>
      <c r="O68" s="360"/>
      <c r="P68" s="360"/>
      <c r="Q68" s="375"/>
      <c r="R68" s="360"/>
      <c r="S68" s="373"/>
      <c r="T68" s="360"/>
      <c r="U68" s="360"/>
      <c r="V68" s="375"/>
      <c r="W68" s="360"/>
      <c r="X68" s="373"/>
      <c r="Y68" s="360"/>
      <c r="Z68" s="360"/>
      <c r="AA68" s="375"/>
      <c r="AB68" s="360"/>
      <c r="AC68" s="373"/>
      <c r="AD68" s="360"/>
      <c r="AE68" s="360"/>
      <c r="AF68" s="375"/>
      <c r="AG68" s="360"/>
      <c r="AH68" s="360"/>
      <c r="AI68" s="360"/>
      <c r="AJ68" s="360"/>
      <c r="AK68" s="360"/>
      <c r="AL68" s="360"/>
      <c r="AM68" s="360"/>
    </row>
    <row r="69" spans="1:39" ht="12.75">
      <c r="A69" s="374"/>
      <c r="B69" s="360"/>
      <c r="C69" s="360"/>
      <c r="D69" s="373"/>
      <c r="E69" s="360"/>
      <c r="F69" s="360"/>
      <c r="G69" s="375"/>
      <c r="H69" s="360"/>
      <c r="I69" s="373"/>
      <c r="J69" s="360"/>
      <c r="K69" s="360"/>
      <c r="L69" s="375"/>
      <c r="M69" s="360"/>
      <c r="N69" s="373"/>
      <c r="O69" s="360"/>
      <c r="P69" s="360"/>
      <c r="Q69" s="375"/>
      <c r="R69" s="360"/>
      <c r="S69" s="373"/>
      <c r="T69" s="360"/>
      <c r="U69" s="360"/>
      <c r="V69" s="375"/>
      <c r="W69" s="360"/>
      <c r="X69" s="373"/>
      <c r="Y69" s="360"/>
      <c r="Z69" s="360"/>
      <c r="AA69" s="375"/>
      <c r="AB69" s="360"/>
      <c r="AC69" s="373"/>
      <c r="AD69" s="360"/>
      <c r="AE69" s="360"/>
      <c r="AF69" s="375"/>
      <c r="AG69" s="360"/>
      <c r="AH69" s="360"/>
      <c r="AI69" s="360"/>
      <c r="AJ69" s="360"/>
      <c r="AK69" s="360"/>
      <c r="AL69" s="360"/>
      <c r="AM69" s="360"/>
    </row>
    <row r="70" spans="1:39" ht="12.75">
      <c r="A70" s="374"/>
      <c r="B70" s="360"/>
      <c r="C70" s="360"/>
      <c r="D70" s="373"/>
      <c r="E70" s="360"/>
      <c r="F70" s="360"/>
      <c r="G70" s="375"/>
      <c r="H70" s="360"/>
      <c r="I70" s="373"/>
      <c r="J70" s="360"/>
      <c r="K70" s="360"/>
      <c r="L70" s="375"/>
      <c r="M70" s="360"/>
      <c r="N70" s="373"/>
      <c r="O70" s="360"/>
      <c r="P70" s="360"/>
      <c r="Q70" s="375"/>
      <c r="R70" s="360"/>
      <c r="S70" s="373"/>
      <c r="T70" s="360"/>
      <c r="U70" s="360"/>
      <c r="V70" s="375"/>
      <c r="W70" s="360"/>
      <c r="X70" s="373"/>
      <c r="Y70" s="360"/>
      <c r="Z70" s="360"/>
      <c r="AA70" s="375"/>
      <c r="AB70" s="360"/>
      <c r="AC70" s="373"/>
      <c r="AD70" s="360"/>
      <c r="AE70" s="360"/>
      <c r="AF70" s="375"/>
      <c r="AG70" s="360"/>
      <c r="AH70" s="360"/>
      <c r="AI70" s="360"/>
      <c r="AJ70" s="360"/>
      <c r="AK70" s="360"/>
      <c r="AL70" s="360"/>
      <c r="AM70" s="360"/>
    </row>
    <row r="71" spans="1:39" ht="12.75">
      <c r="A71" s="374"/>
      <c r="B71" s="360"/>
      <c r="C71" s="360"/>
      <c r="D71" s="373"/>
      <c r="E71" s="360"/>
      <c r="F71" s="360"/>
      <c r="G71" s="375"/>
      <c r="H71" s="360"/>
      <c r="I71" s="373"/>
      <c r="J71" s="360"/>
      <c r="K71" s="360"/>
      <c r="L71" s="375"/>
      <c r="M71" s="360"/>
      <c r="N71" s="373"/>
      <c r="O71" s="360"/>
      <c r="P71" s="360"/>
      <c r="Q71" s="375"/>
      <c r="R71" s="360"/>
      <c r="S71" s="373"/>
      <c r="T71" s="360"/>
      <c r="U71" s="360"/>
      <c r="V71" s="375"/>
      <c r="W71" s="360"/>
      <c r="X71" s="373"/>
      <c r="Y71" s="360"/>
      <c r="Z71" s="360"/>
      <c r="AA71" s="375"/>
      <c r="AB71" s="360"/>
      <c r="AC71" s="373"/>
      <c r="AD71" s="360"/>
      <c r="AE71" s="360"/>
      <c r="AF71" s="375"/>
      <c r="AG71" s="360"/>
      <c r="AH71" s="360"/>
      <c r="AI71" s="360"/>
      <c r="AJ71" s="360"/>
      <c r="AK71" s="360"/>
      <c r="AL71" s="360"/>
      <c r="AM71" s="360"/>
    </row>
    <row r="72" spans="1:39" ht="12.75">
      <c r="A72" s="374"/>
      <c r="B72" s="360"/>
      <c r="C72" s="360"/>
      <c r="D72" s="373"/>
      <c r="E72" s="360"/>
      <c r="F72" s="360"/>
      <c r="G72" s="375"/>
      <c r="H72" s="360"/>
      <c r="I72" s="373"/>
      <c r="J72" s="360"/>
      <c r="K72" s="360"/>
      <c r="L72" s="375"/>
      <c r="M72" s="360"/>
      <c r="N72" s="373"/>
      <c r="O72" s="360"/>
      <c r="P72" s="360"/>
      <c r="Q72" s="375"/>
      <c r="R72" s="360"/>
      <c r="S72" s="373"/>
      <c r="T72" s="360"/>
      <c r="U72" s="360"/>
      <c r="V72" s="375"/>
      <c r="W72" s="360"/>
      <c r="X72" s="373"/>
      <c r="Y72" s="360"/>
      <c r="Z72" s="360"/>
      <c r="AA72" s="375"/>
      <c r="AB72" s="360"/>
      <c r="AC72" s="373"/>
      <c r="AD72" s="360"/>
      <c r="AE72" s="360"/>
      <c r="AF72" s="375"/>
      <c r="AG72" s="360"/>
      <c r="AH72" s="360"/>
      <c r="AI72" s="360"/>
      <c r="AJ72" s="360"/>
      <c r="AK72" s="360"/>
      <c r="AL72" s="360"/>
      <c r="AM72" s="360"/>
    </row>
    <row r="73" spans="1:39" ht="12.75">
      <c r="A73" s="374"/>
      <c r="B73" s="360"/>
      <c r="C73" s="360"/>
      <c r="D73" s="373"/>
      <c r="E73" s="360"/>
      <c r="F73" s="360"/>
      <c r="G73" s="375"/>
      <c r="H73" s="360"/>
      <c r="I73" s="373"/>
      <c r="J73" s="360"/>
      <c r="K73" s="360"/>
      <c r="L73" s="375"/>
      <c r="M73" s="360"/>
      <c r="N73" s="373"/>
      <c r="O73" s="360"/>
      <c r="P73" s="360"/>
      <c r="Q73" s="375"/>
      <c r="R73" s="360"/>
      <c r="S73" s="373"/>
      <c r="T73" s="360"/>
      <c r="U73" s="360"/>
      <c r="V73" s="375"/>
      <c r="W73" s="360"/>
      <c r="X73" s="373"/>
      <c r="Y73" s="360"/>
      <c r="Z73" s="360"/>
      <c r="AA73" s="375"/>
      <c r="AB73" s="360"/>
      <c r="AC73" s="373"/>
      <c r="AD73" s="360"/>
      <c r="AE73" s="360"/>
      <c r="AF73" s="375"/>
      <c r="AG73" s="360"/>
      <c r="AH73" s="360"/>
      <c r="AI73" s="360"/>
      <c r="AJ73" s="360"/>
      <c r="AK73" s="360"/>
      <c r="AL73" s="360"/>
      <c r="AM73" s="360"/>
    </row>
    <row r="74" spans="1:39" ht="12.75">
      <c r="A74" s="374"/>
      <c r="B74" s="360"/>
      <c r="C74" s="360"/>
      <c r="D74" s="373"/>
      <c r="E74" s="360"/>
      <c r="F74" s="360"/>
      <c r="G74" s="375"/>
      <c r="H74" s="360"/>
      <c r="I74" s="373"/>
      <c r="J74" s="360"/>
      <c r="K74" s="360"/>
      <c r="L74" s="375"/>
      <c r="M74" s="360"/>
      <c r="N74" s="373"/>
      <c r="O74" s="360"/>
      <c r="P74" s="360"/>
      <c r="Q74" s="375"/>
      <c r="R74" s="360"/>
      <c r="S74" s="373"/>
      <c r="T74" s="360"/>
      <c r="U74" s="360"/>
      <c r="V74" s="375"/>
      <c r="W74" s="360"/>
      <c r="X74" s="373"/>
      <c r="Y74" s="360"/>
      <c r="Z74" s="360"/>
      <c r="AA74" s="375"/>
      <c r="AB74" s="360"/>
      <c r="AC74" s="373"/>
      <c r="AD74" s="360"/>
      <c r="AE74" s="360"/>
      <c r="AF74" s="375"/>
      <c r="AG74" s="360"/>
      <c r="AH74" s="360"/>
      <c r="AI74" s="360"/>
      <c r="AJ74" s="360"/>
      <c r="AK74" s="360"/>
      <c r="AL74" s="360"/>
      <c r="AM74" s="360"/>
    </row>
    <row r="75" spans="1:39" ht="12.75">
      <c r="A75" s="374"/>
      <c r="B75" s="360"/>
      <c r="C75" s="360"/>
      <c r="D75" s="373"/>
      <c r="E75" s="360"/>
      <c r="F75" s="360"/>
      <c r="G75" s="375"/>
      <c r="H75" s="360"/>
      <c r="I75" s="373"/>
      <c r="J75" s="360"/>
      <c r="K75" s="360"/>
      <c r="L75" s="375"/>
      <c r="M75" s="360"/>
      <c r="N75" s="373"/>
      <c r="O75" s="360"/>
      <c r="P75" s="360"/>
      <c r="Q75" s="375"/>
      <c r="R75" s="360"/>
      <c r="S75" s="373"/>
      <c r="T75" s="360"/>
      <c r="U75" s="360"/>
      <c r="V75" s="375"/>
      <c r="W75" s="360"/>
      <c r="X75" s="373"/>
      <c r="Y75" s="360"/>
      <c r="Z75" s="360"/>
      <c r="AA75" s="375"/>
      <c r="AB75" s="360"/>
      <c r="AC75" s="373"/>
      <c r="AD75" s="360"/>
      <c r="AE75" s="360"/>
      <c r="AF75" s="375"/>
      <c r="AG75" s="360"/>
      <c r="AH75" s="360"/>
      <c r="AI75" s="360"/>
      <c r="AJ75" s="360"/>
      <c r="AK75" s="360"/>
      <c r="AL75" s="360"/>
      <c r="AM75" s="360"/>
    </row>
    <row r="76" spans="1:39" ht="12.75">
      <c r="A76" s="374"/>
      <c r="B76" s="360"/>
      <c r="C76" s="360"/>
      <c r="D76" s="373"/>
      <c r="E76" s="360"/>
      <c r="F76" s="360"/>
      <c r="G76" s="375"/>
      <c r="H76" s="360"/>
      <c r="I76" s="373"/>
      <c r="J76" s="360"/>
      <c r="K76" s="360"/>
      <c r="L76" s="375"/>
      <c r="M76" s="360"/>
      <c r="N76" s="373"/>
      <c r="O76" s="360"/>
      <c r="P76" s="360"/>
      <c r="Q76" s="375"/>
      <c r="R76" s="360"/>
      <c r="S76" s="373"/>
      <c r="T76" s="360"/>
      <c r="U76" s="360"/>
      <c r="V76" s="375"/>
      <c r="W76" s="360"/>
      <c r="X76" s="373"/>
      <c r="Y76" s="360"/>
      <c r="Z76" s="360"/>
      <c r="AA76" s="375"/>
      <c r="AB76" s="360"/>
      <c r="AC76" s="373"/>
      <c r="AD76" s="360"/>
      <c r="AE76" s="360"/>
      <c r="AF76" s="375"/>
      <c r="AG76" s="360"/>
      <c r="AH76" s="360"/>
      <c r="AI76" s="360"/>
      <c r="AJ76" s="360"/>
      <c r="AK76" s="360"/>
      <c r="AL76" s="360"/>
      <c r="AM76" s="360"/>
    </row>
    <row r="77" spans="1:39" ht="12.75">
      <c r="A77" s="374"/>
      <c r="B77" s="360"/>
      <c r="C77" s="360"/>
      <c r="D77" s="373"/>
      <c r="E77" s="360"/>
      <c r="F77" s="360"/>
      <c r="G77" s="375"/>
      <c r="H77" s="360"/>
      <c r="I77" s="373"/>
      <c r="J77" s="360"/>
      <c r="K77" s="360"/>
      <c r="L77" s="375"/>
      <c r="M77" s="360"/>
      <c r="N77" s="373"/>
      <c r="O77" s="360"/>
      <c r="P77" s="360"/>
      <c r="Q77" s="375"/>
      <c r="R77" s="360"/>
      <c r="S77" s="373"/>
      <c r="T77" s="360"/>
      <c r="U77" s="360"/>
      <c r="V77" s="375"/>
      <c r="W77" s="360"/>
      <c r="X77" s="373"/>
      <c r="Y77" s="360"/>
      <c r="Z77" s="360"/>
      <c r="AA77" s="375"/>
      <c r="AB77" s="360"/>
      <c r="AC77" s="373"/>
      <c r="AD77" s="360"/>
      <c r="AE77" s="360"/>
      <c r="AF77" s="375"/>
      <c r="AG77" s="360"/>
      <c r="AH77" s="360"/>
      <c r="AI77" s="360"/>
      <c r="AJ77" s="360"/>
      <c r="AK77" s="360"/>
      <c r="AL77" s="360"/>
      <c r="AM77" s="360"/>
    </row>
    <row r="78" spans="1:39" ht="12.75">
      <c r="A78" s="374"/>
      <c r="B78" s="360"/>
      <c r="C78" s="360"/>
      <c r="D78" s="373"/>
      <c r="E78" s="360"/>
      <c r="F78" s="360"/>
      <c r="G78" s="375"/>
      <c r="H78" s="360"/>
      <c r="I78" s="373"/>
      <c r="J78" s="360"/>
      <c r="K78" s="360"/>
      <c r="L78" s="375"/>
      <c r="M78" s="360"/>
      <c r="N78" s="373"/>
      <c r="O78" s="360"/>
      <c r="P78" s="360"/>
      <c r="Q78" s="375"/>
      <c r="R78" s="360"/>
      <c r="S78" s="373"/>
      <c r="T78" s="360"/>
      <c r="U78" s="360"/>
      <c r="V78" s="375"/>
      <c r="W78" s="360"/>
      <c r="X78" s="373"/>
      <c r="Y78" s="360"/>
      <c r="Z78" s="360"/>
      <c r="AA78" s="375"/>
      <c r="AB78" s="360"/>
      <c r="AC78" s="373"/>
      <c r="AD78" s="360"/>
      <c r="AE78" s="360"/>
      <c r="AF78" s="375"/>
      <c r="AG78" s="360"/>
      <c r="AH78" s="360"/>
      <c r="AI78" s="360"/>
      <c r="AJ78" s="360"/>
      <c r="AK78" s="360"/>
      <c r="AL78" s="360"/>
      <c r="AM78" s="360"/>
    </row>
    <row r="79" spans="1:39" ht="12.75">
      <c r="A79" s="374"/>
      <c r="B79" s="360"/>
      <c r="C79" s="360"/>
      <c r="D79" s="373"/>
      <c r="E79" s="360"/>
      <c r="F79" s="360"/>
      <c r="G79" s="375"/>
      <c r="H79" s="360"/>
      <c r="I79" s="373"/>
      <c r="J79" s="360"/>
      <c r="K79" s="360"/>
      <c r="L79" s="375"/>
      <c r="M79" s="360"/>
      <c r="N79" s="373"/>
      <c r="O79" s="360"/>
      <c r="P79" s="360"/>
      <c r="Q79" s="375"/>
      <c r="R79" s="360"/>
      <c r="S79" s="373"/>
      <c r="T79" s="360"/>
      <c r="U79" s="360"/>
      <c r="V79" s="375"/>
      <c r="W79" s="360"/>
      <c r="X79" s="373"/>
      <c r="Y79" s="360"/>
      <c r="Z79" s="360"/>
      <c r="AA79" s="375"/>
      <c r="AB79" s="360"/>
      <c r="AC79" s="373"/>
      <c r="AD79" s="360"/>
      <c r="AE79" s="360"/>
      <c r="AF79" s="375"/>
      <c r="AG79" s="360"/>
      <c r="AH79" s="360"/>
      <c r="AI79" s="360"/>
      <c r="AJ79" s="360"/>
      <c r="AK79" s="360"/>
      <c r="AL79" s="360"/>
      <c r="AM79" s="360"/>
    </row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A1:AF1"/>
    <mergeCell ref="A2:AF2"/>
    <mergeCell ref="I3:J3"/>
    <mergeCell ref="Z3:AA3"/>
    <mergeCell ref="AC3:AD3"/>
    <mergeCell ref="M4:Q4"/>
    <mergeCell ref="R4:V4"/>
    <mergeCell ref="W4:AA4"/>
    <mergeCell ref="AB4:AF4"/>
    <mergeCell ref="G5:G6"/>
    <mergeCell ref="H5:I5"/>
    <mergeCell ref="J5:K5"/>
    <mergeCell ref="Q5:Q6"/>
    <mergeCell ref="M5:N5"/>
    <mergeCell ref="O5:P5"/>
    <mergeCell ref="L5:L6"/>
    <mergeCell ref="AF5:AF6"/>
    <mergeCell ref="W5:X5"/>
    <mergeCell ref="Y5:Z5"/>
    <mergeCell ref="A63:B63"/>
    <mergeCell ref="A4:A6"/>
    <mergeCell ref="B4:B6"/>
    <mergeCell ref="C4:G4"/>
    <mergeCell ref="H4:L4"/>
    <mergeCell ref="C5:D5"/>
    <mergeCell ref="E5:F5"/>
    <mergeCell ref="AA5:AA6"/>
    <mergeCell ref="AB5:AC5"/>
    <mergeCell ref="AD5:AE5"/>
    <mergeCell ref="R5:S5"/>
    <mergeCell ref="T5:U5"/>
    <mergeCell ref="V5:V6"/>
  </mergeCells>
  <conditionalFormatting sqref="I3 P3:Q3">
    <cfRule type="cellIs" priority="7" dxfId="83" operator="lessThan">
      <formula>0</formula>
    </cfRule>
  </conditionalFormatting>
  <conditionalFormatting sqref="O3">
    <cfRule type="cellIs" priority="6" dxfId="83" operator="lessThan">
      <formula>0</formula>
    </cfRule>
  </conditionalFormatting>
  <conditionalFormatting sqref="N3">
    <cfRule type="cellIs" priority="5" dxfId="83" operator="lessThan">
      <formula>0</formula>
    </cfRule>
  </conditionalFormatting>
  <conditionalFormatting sqref="Z3">
    <cfRule type="cellIs" priority="4" dxfId="83" operator="lessThan">
      <formula>0</formula>
    </cfRule>
  </conditionalFormatting>
  <conditionalFormatting sqref="AF3">
    <cfRule type="cellIs" priority="3" dxfId="83" operator="lessThan">
      <formula>0</formula>
    </cfRule>
  </conditionalFormatting>
  <conditionalFormatting sqref="AE3">
    <cfRule type="cellIs" priority="2" dxfId="83" operator="lessThan">
      <formula>0</formula>
    </cfRule>
  </conditionalFormatting>
  <conditionalFormatting sqref="AC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35"/>
  <sheetViews>
    <sheetView zoomScale="85" zoomScaleNormal="85" zoomScalePageLayoutView="0" workbookViewId="0" topLeftCell="A1">
      <pane xSplit="1" ySplit="5" topLeftCell="B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L20" sqref="L20"/>
    </sheetView>
  </sheetViews>
  <sheetFormatPr defaultColWidth="9.140625" defaultRowHeight="12.75"/>
  <cols>
    <col min="1" max="1" width="24.28125" style="95" bestFit="1" customWidth="1"/>
    <col min="2" max="16384" width="9.140625" style="95" customWidth="1"/>
  </cols>
  <sheetData>
    <row r="1" spans="1:17" ht="14.25">
      <c r="A1" s="472" t="s">
        <v>236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74" t="s">
        <v>237</v>
      </c>
      <c r="Q1" s="475"/>
    </row>
    <row r="2" spans="1:17" ht="12.75">
      <c r="A2" s="473"/>
      <c r="B2" s="476" t="s">
        <v>511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7"/>
    </row>
    <row r="3" spans="1:17" ht="12.75">
      <c r="A3" s="473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</row>
    <row r="4" spans="1:17" ht="12.75">
      <c r="A4" s="473"/>
      <c r="B4" s="478" t="s">
        <v>238</v>
      </c>
      <c r="C4" s="478" t="s">
        <v>239</v>
      </c>
      <c r="D4" s="478" t="s">
        <v>240</v>
      </c>
      <c r="E4" s="482" t="s">
        <v>241</v>
      </c>
      <c r="F4" s="482" t="s">
        <v>242</v>
      </c>
      <c r="G4" s="481" t="s">
        <v>243</v>
      </c>
      <c r="H4" s="481" t="s">
        <v>244</v>
      </c>
      <c r="I4" s="485" t="s">
        <v>245</v>
      </c>
      <c r="J4" s="96" t="s">
        <v>246</v>
      </c>
      <c r="K4" s="478" t="s">
        <v>247</v>
      </c>
      <c r="L4" s="478" t="s">
        <v>248</v>
      </c>
      <c r="M4" s="480"/>
      <c r="N4" s="480"/>
      <c r="O4" s="480"/>
      <c r="P4" s="484" t="s">
        <v>249</v>
      </c>
      <c r="Q4" s="471" t="s">
        <v>250</v>
      </c>
    </row>
    <row r="5" spans="1:17" ht="89.25">
      <c r="A5" s="97" t="s">
        <v>251</v>
      </c>
      <c r="B5" s="480"/>
      <c r="C5" s="478"/>
      <c r="D5" s="478"/>
      <c r="E5" s="483"/>
      <c r="F5" s="483"/>
      <c r="G5" s="481"/>
      <c r="H5" s="481"/>
      <c r="I5" s="486"/>
      <c r="J5" s="98" t="s">
        <v>252</v>
      </c>
      <c r="K5" s="487"/>
      <c r="L5" s="99" t="s">
        <v>253</v>
      </c>
      <c r="M5" s="99" t="s">
        <v>254</v>
      </c>
      <c r="N5" s="99" t="s">
        <v>255</v>
      </c>
      <c r="O5" s="99" t="s">
        <v>256</v>
      </c>
      <c r="P5" s="484"/>
      <c r="Q5" s="471"/>
    </row>
    <row r="6" spans="1:17" ht="12.75">
      <c r="A6" s="100" t="s">
        <v>56</v>
      </c>
      <c r="B6" s="101">
        <v>1474</v>
      </c>
      <c r="C6" s="101">
        <f aca="true" t="shared" si="0" ref="C6:C33">B6-G6</f>
        <v>1187</v>
      </c>
      <c r="D6" s="102">
        <v>1187</v>
      </c>
      <c r="E6" s="102">
        <v>0</v>
      </c>
      <c r="F6" s="101">
        <f>D6+E6</f>
        <v>1187</v>
      </c>
      <c r="G6" s="102">
        <v>287</v>
      </c>
      <c r="H6" s="102">
        <v>0</v>
      </c>
      <c r="I6" s="101">
        <f>F6+G6+H6</f>
        <v>1474</v>
      </c>
      <c r="J6" s="103">
        <f>B6-I6</f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4">
        <v>996</v>
      </c>
    </row>
    <row r="7" spans="1:17" ht="12.75">
      <c r="A7" s="100" t="s">
        <v>10</v>
      </c>
      <c r="B7" s="101">
        <v>379</v>
      </c>
      <c r="C7" s="101">
        <f>B7-G7</f>
        <v>287</v>
      </c>
      <c r="D7" s="102">
        <v>95</v>
      </c>
      <c r="E7" s="102">
        <v>192</v>
      </c>
      <c r="F7" s="101">
        <f>D7+E7</f>
        <v>287</v>
      </c>
      <c r="G7" s="102">
        <v>92</v>
      </c>
      <c r="H7" s="102">
        <v>0</v>
      </c>
      <c r="I7" s="101">
        <f>F7+G7+H7</f>
        <v>379</v>
      </c>
      <c r="J7" s="103">
        <f>B7-I7</f>
        <v>0</v>
      </c>
      <c r="K7" s="102">
        <v>0</v>
      </c>
      <c r="L7" s="102">
        <v>28</v>
      </c>
      <c r="M7" s="102">
        <v>0</v>
      </c>
      <c r="N7" s="102">
        <v>287</v>
      </c>
      <c r="O7" s="102">
        <v>287</v>
      </c>
      <c r="P7" s="102">
        <v>0</v>
      </c>
      <c r="Q7" s="104">
        <v>287</v>
      </c>
    </row>
    <row r="8" spans="1:17" ht="12.75">
      <c r="A8" s="100" t="s">
        <v>26</v>
      </c>
      <c r="B8" s="101">
        <v>281</v>
      </c>
      <c r="C8" s="101">
        <f t="shared" si="0"/>
        <v>176</v>
      </c>
      <c r="D8" s="102">
        <v>176</v>
      </c>
      <c r="E8" s="102">
        <v>0</v>
      </c>
      <c r="F8" s="101">
        <f aca="true" t="shared" si="1" ref="F8:F33">D8+E8</f>
        <v>176</v>
      </c>
      <c r="G8" s="102">
        <v>105</v>
      </c>
      <c r="H8" s="102"/>
      <c r="I8" s="101">
        <f aca="true" t="shared" si="2" ref="I8:I33">F8+G8+H8</f>
        <v>281</v>
      </c>
      <c r="J8" s="103">
        <f aca="true" t="shared" si="3" ref="J8:J33">B8-I8</f>
        <v>0</v>
      </c>
      <c r="K8" s="102"/>
      <c r="L8" s="102">
        <v>85</v>
      </c>
      <c r="M8" s="102">
        <v>85</v>
      </c>
      <c r="N8" s="102">
        <v>85</v>
      </c>
      <c r="O8" s="102"/>
      <c r="P8" s="102">
        <v>0</v>
      </c>
      <c r="Q8" s="104">
        <v>176</v>
      </c>
    </row>
    <row r="9" spans="1:17" ht="12.75">
      <c r="A9" s="105" t="s">
        <v>25</v>
      </c>
      <c r="B9" s="101">
        <v>76</v>
      </c>
      <c r="C9" s="101">
        <f t="shared" si="0"/>
        <v>66</v>
      </c>
      <c r="D9" s="102">
        <v>66</v>
      </c>
      <c r="E9" s="102">
        <v>0</v>
      </c>
      <c r="F9" s="101">
        <f t="shared" si="1"/>
        <v>66</v>
      </c>
      <c r="G9" s="102">
        <v>10</v>
      </c>
      <c r="H9" s="102">
        <v>0</v>
      </c>
      <c r="I9" s="101">
        <f t="shared" si="2"/>
        <v>76</v>
      </c>
      <c r="J9" s="103">
        <f t="shared" si="3"/>
        <v>0</v>
      </c>
      <c r="K9" s="106">
        <v>0</v>
      </c>
      <c r="L9" s="106">
        <v>50</v>
      </c>
      <c r="M9" s="106">
        <v>0</v>
      </c>
      <c r="N9" s="106">
        <v>66</v>
      </c>
      <c r="O9" s="106">
        <v>0</v>
      </c>
      <c r="P9" s="107">
        <v>0</v>
      </c>
      <c r="Q9" s="107">
        <v>66</v>
      </c>
    </row>
    <row r="10" spans="1:17" ht="12.75">
      <c r="A10" s="105" t="s">
        <v>57</v>
      </c>
      <c r="B10" s="101">
        <v>1289</v>
      </c>
      <c r="C10" s="101">
        <v>1289</v>
      </c>
      <c r="D10" s="102">
        <v>0</v>
      </c>
      <c r="E10" s="102">
        <v>1289</v>
      </c>
      <c r="F10" s="101">
        <v>172</v>
      </c>
      <c r="G10" s="102">
        <v>0</v>
      </c>
      <c r="H10" s="102">
        <v>1461</v>
      </c>
      <c r="I10" s="101">
        <v>0</v>
      </c>
      <c r="J10" s="103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348</v>
      </c>
      <c r="P10" s="108">
        <v>1289</v>
      </c>
      <c r="Q10" s="109">
        <v>1289</v>
      </c>
    </row>
    <row r="11" spans="1:17" ht="12.75">
      <c r="A11" s="105" t="s">
        <v>27</v>
      </c>
      <c r="B11" s="101">
        <v>533</v>
      </c>
      <c r="C11" s="101">
        <f t="shared" si="0"/>
        <v>462</v>
      </c>
      <c r="D11" s="102">
        <v>406</v>
      </c>
      <c r="E11" s="102">
        <v>56</v>
      </c>
      <c r="F11" s="101">
        <f t="shared" si="1"/>
        <v>462</v>
      </c>
      <c r="G11" s="102">
        <v>71</v>
      </c>
      <c r="H11" s="102">
        <v>0</v>
      </c>
      <c r="I11" s="101">
        <f t="shared" si="2"/>
        <v>533</v>
      </c>
      <c r="J11" s="103">
        <f t="shared" si="3"/>
        <v>0</v>
      </c>
      <c r="K11" s="108">
        <v>0</v>
      </c>
      <c r="L11" s="108">
        <v>406</v>
      </c>
      <c r="M11" s="108">
        <v>0</v>
      </c>
      <c r="N11" s="108">
        <v>406</v>
      </c>
      <c r="O11" s="108">
        <v>406</v>
      </c>
      <c r="P11" s="108">
        <v>22</v>
      </c>
      <c r="Q11" s="109">
        <v>462</v>
      </c>
    </row>
    <row r="12" spans="1:17" ht="12.75">
      <c r="A12" s="105" t="s">
        <v>257</v>
      </c>
      <c r="B12" s="101">
        <v>25</v>
      </c>
      <c r="C12" s="101">
        <f>B12-G12</f>
        <v>10</v>
      </c>
      <c r="D12" s="102">
        <v>10</v>
      </c>
      <c r="E12" s="102">
        <v>0</v>
      </c>
      <c r="F12" s="101">
        <f>D12+E12</f>
        <v>10</v>
      </c>
      <c r="G12" s="102">
        <v>15</v>
      </c>
      <c r="H12" s="102">
        <v>0</v>
      </c>
      <c r="I12" s="101">
        <f>F12+G12+H12</f>
        <v>25</v>
      </c>
      <c r="J12" s="103">
        <f>B12-I12</f>
        <v>0</v>
      </c>
      <c r="K12" s="108">
        <v>0</v>
      </c>
      <c r="L12" s="108">
        <v>3</v>
      </c>
      <c r="M12" s="108">
        <v>0</v>
      </c>
      <c r="N12" s="108">
        <v>3</v>
      </c>
      <c r="O12" s="108">
        <v>3</v>
      </c>
      <c r="P12" s="108">
        <v>6</v>
      </c>
      <c r="Q12" s="109">
        <v>10</v>
      </c>
    </row>
    <row r="13" spans="1:17" ht="12.75">
      <c r="A13" s="105" t="s">
        <v>38</v>
      </c>
      <c r="B13" s="101">
        <v>29</v>
      </c>
      <c r="C13" s="101">
        <f>B13-G13</f>
        <v>27</v>
      </c>
      <c r="D13" s="102">
        <v>27</v>
      </c>
      <c r="E13" s="102"/>
      <c r="F13" s="101">
        <f>D13+E13</f>
        <v>27</v>
      </c>
      <c r="G13" s="102">
        <v>2</v>
      </c>
      <c r="H13" s="102"/>
      <c r="I13" s="101">
        <f>F13+G13+H13</f>
        <v>29</v>
      </c>
      <c r="J13" s="103">
        <f>B13-I13</f>
        <v>0</v>
      </c>
      <c r="K13" s="106">
        <v>0</v>
      </c>
      <c r="L13" s="106">
        <v>22</v>
      </c>
      <c r="M13" s="106">
        <v>22</v>
      </c>
      <c r="N13" s="106">
        <v>27</v>
      </c>
      <c r="O13" s="106">
        <v>22</v>
      </c>
      <c r="P13" s="108"/>
      <c r="Q13" s="109">
        <v>27</v>
      </c>
    </row>
    <row r="14" spans="1:17" ht="12.75">
      <c r="A14" s="105" t="s">
        <v>258</v>
      </c>
      <c r="B14" s="101">
        <v>7</v>
      </c>
      <c r="C14" s="101">
        <f t="shared" si="0"/>
        <v>7</v>
      </c>
      <c r="D14" s="102">
        <v>7</v>
      </c>
      <c r="E14" s="102">
        <v>0</v>
      </c>
      <c r="F14" s="101">
        <f t="shared" si="1"/>
        <v>7</v>
      </c>
      <c r="G14" s="102">
        <v>0</v>
      </c>
      <c r="H14" s="102"/>
      <c r="I14" s="101">
        <f t="shared" si="2"/>
        <v>7</v>
      </c>
      <c r="J14" s="103">
        <f t="shared" si="3"/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7</v>
      </c>
      <c r="Q14" s="109">
        <v>7</v>
      </c>
    </row>
    <row r="15" spans="1:17" ht="12.75">
      <c r="A15" s="105" t="s">
        <v>11</v>
      </c>
      <c r="B15" s="101">
        <v>4</v>
      </c>
      <c r="C15" s="101">
        <f t="shared" si="0"/>
        <v>2</v>
      </c>
      <c r="D15" s="102">
        <v>2</v>
      </c>
      <c r="E15" s="102">
        <v>0</v>
      </c>
      <c r="F15" s="101">
        <f t="shared" si="1"/>
        <v>2</v>
      </c>
      <c r="G15" s="102">
        <v>2</v>
      </c>
      <c r="H15" s="102">
        <v>0</v>
      </c>
      <c r="I15" s="101">
        <f t="shared" si="2"/>
        <v>4</v>
      </c>
      <c r="J15" s="103">
        <f t="shared" si="3"/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9">
        <v>0</v>
      </c>
    </row>
    <row r="16" spans="1:17" ht="12.75">
      <c r="A16" s="105" t="s">
        <v>12</v>
      </c>
      <c r="B16" s="101">
        <v>205</v>
      </c>
      <c r="C16" s="101">
        <f t="shared" si="0"/>
        <v>183</v>
      </c>
      <c r="D16" s="102">
        <v>183</v>
      </c>
      <c r="E16" s="102">
        <v>0</v>
      </c>
      <c r="F16" s="101">
        <f t="shared" si="1"/>
        <v>183</v>
      </c>
      <c r="G16" s="102">
        <v>22</v>
      </c>
      <c r="H16" s="102">
        <v>0</v>
      </c>
      <c r="I16" s="101">
        <f t="shared" si="2"/>
        <v>205</v>
      </c>
      <c r="J16" s="103">
        <f t="shared" si="3"/>
        <v>0</v>
      </c>
      <c r="K16" s="108">
        <v>0</v>
      </c>
      <c r="L16" s="108">
        <v>139</v>
      </c>
      <c r="M16" s="108">
        <v>0</v>
      </c>
      <c r="N16" s="108">
        <v>56</v>
      </c>
      <c r="O16" s="108">
        <v>139</v>
      </c>
      <c r="P16" s="108">
        <v>70</v>
      </c>
      <c r="Q16" s="109">
        <v>183</v>
      </c>
    </row>
    <row r="17" spans="1:17" ht="12.75">
      <c r="A17" s="105" t="s">
        <v>259</v>
      </c>
      <c r="B17" s="101">
        <v>950</v>
      </c>
      <c r="C17" s="101">
        <f t="shared" si="0"/>
        <v>787</v>
      </c>
      <c r="D17" s="102">
        <v>787</v>
      </c>
      <c r="E17" s="102">
        <v>0</v>
      </c>
      <c r="F17" s="101">
        <f t="shared" si="1"/>
        <v>787</v>
      </c>
      <c r="G17" s="102">
        <v>163</v>
      </c>
      <c r="H17" s="102">
        <v>0</v>
      </c>
      <c r="I17" s="101">
        <f t="shared" si="2"/>
        <v>950</v>
      </c>
      <c r="J17" s="103">
        <f t="shared" si="3"/>
        <v>0</v>
      </c>
      <c r="K17" s="108">
        <v>0</v>
      </c>
      <c r="L17" s="108">
        <v>787</v>
      </c>
      <c r="M17" s="108">
        <v>0</v>
      </c>
      <c r="N17" s="108">
        <v>787</v>
      </c>
      <c r="O17" s="108">
        <v>0</v>
      </c>
      <c r="P17" s="108">
        <v>259</v>
      </c>
      <c r="Q17" s="109">
        <v>787</v>
      </c>
    </row>
    <row r="18" spans="1:17" ht="12.75">
      <c r="A18" s="105" t="s">
        <v>260</v>
      </c>
      <c r="B18" s="101">
        <v>378</v>
      </c>
      <c r="C18" s="101">
        <f t="shared" si="0"/>
        <v>329</v>
      </c>
      <c r="D18" s="102">
        <v>329</v>
      </c>
      <c r="E18" s="102">
        <v>0</v>
      </c>
      <c r="F18" s="101">
        <f t="shared" si="1"/>
        <v>329</v>
      </c>
      <c r="G18" s="102">
        <v>49</v>
      </c>
      <c r="H18" s="102">
        <v>0</v>
      </c>
      <c r="I18" s="101">
        <f t="shared" si="2"/>
        <v>378</v>
      </c>
      <c r="J18" s="103">
        <f t="shared" si="3"/>
        <v>0</v>
      </c>
      <c r="K18" s="108">
        <v>0</v>
      </c>
      <c r="L18" s="108">
        <v>244</v>
      </c>
      <c r="M18" s="108">
        <v>0</v>
      </c>
      <c r="N18" s="108">
        <v>244</v>
      </c>
      <c r="O18" s="108">
        <v>244</v>
      </c>
      <c r="P18" s="108">
        <v>0</v>
      </c>
      <c r="Q18" s="109">
        <v>247</v>
      </c>
    </row>
    <row r="19" spans="1:17" ht="12.75">
      <c r="A19" s="105" t="s">
        <v>15</v>
      </c>
      <c r="B19" s="101">
        <v>70</v>
      </c>
      <c r="C19" s="101">
        <f t="shared" si="0"/>
        <v>64</v>
      </c>
      <c r="D19" s="102">
        <v>64</v>
      </c>
      <c r="E19" s="102">
        <v>0</v>
      </c>
      <c r="F19" s="101">
        <f t="shared" si="1"/>
        <v>64</v>
      </c>
      <c r="G19" s="102">
        <v>6</v>
      </c>
      <c r="H19" s="102"/>
      <c r="I19" s="101">
        <f t="shared" si="2"/>
        <v>70</v>
      </c>
      <c r="J19" s="103">
        <f t="shared" si="3"/>
        <v>0</v>
      </c>
      <c r="K19" s="108">
        <v>0</v>
      </c>
      <c r="L19" s="108">
        <v>64</v>
      </c>
      <c r="M19" s="108">
        <v>64</v>
      </c>
      <c r="N19" s="108">
        <v>64</v>
      </c>
      <c r="O19" s="108">
        <v>64</v>
      </c>
      <c r="P19" s="108">
        <v>0</v>
      </c>
      <c r="Q19" s="109">
        <v>64</v>
      </c>
    </row>
    <row r="20" spans="1:17" s="241" customFormat="1" ht="12.75">
      <c r="A20" s="105" t="s">
        <v>16</v>
      </c>
      <c r="B20" s="101">
        <v>1197</v>
      </c>
      <c r="C20" s="101">
        <f t="shared" si="0"/>
        <v>1016</v>
      </c>
      <c r="D20" s="102">
        <v>996</v>
      </c>
      <c r="E20" s="102">
        <v>20</v>
      </c>
      <c r="F20" s="101">
        <f t="shared" si="1"/>
        <v>1016</v>
      </c>
      <c r="G20" s="102">
        <v>181</v>
      </c>
      <c r="H20" s="102">
        <v>0</v>
      </c>
      <c r="I20" s="101">
        <f t="shared" si="2"/>
        <v>1197</v>
      </c>
      <c r="J20" s="103">
        <f t="shared" si="3"/>
        <v>0</v>
      </c>
      <c r="K20" s="108">
        <v>0</v>
      </c>
      <c r="L20" s="108">
        <v>1016</v>
      </c>
      <c r="M20" s="108">
        <v>38</v>
      </c>
      <c r="N20" s="108">
        <v>1016</v>
      </c>
      <c r="O20" s="108">
        <v>1016</v>
      </c>
      <c r="P20" s="108">
        <v>592</v>
      </c>
      <c r="Q20" s="109">
        <v>1016</v>
      </c>
    </row>
    <row r="21" spans="1:17" ht="12.75">
      <c r="A21" s="105" t="s">
        <v>17</v>
      </c>
      <c r="B21" s="101">
        <v>27</v>
      </c>
      <c r="C21" s="101">
        <f t="shared" si="0"/>
        <v>24</v>
      </c>
      <c r="D21" s="102">
        <v>24</v>
      </c>
      <c r="E21" s="102">
        <v>0</v>
      </c>
      <c r="F21" s="101">
        <f t="shared" si="1"/>
        <v>24</v>
      </c>
      <c r="G21" s="102">
        <v>3</v>
      </c>
      <c r="H21" s="102">
        <v>0</v>
      </c>
      <c r="I21" s="101">
        <f t="shared" si="2"/>
        <v>27</v>
      </c>
      <c r="J21" s="103">
        <f t="shared" si="3"/>
        <v>0</v>
      </c>
      <c r="K21" s="108">
        <v>0</v>
      </c>
      <c r="L21" s="108">
        <v>10</v>
      </c>
      <c r="M21" s="108">
        <v>0</v>
      </c>
      <c r="N21" s="108">
        <v>10</v>
      </c>
      <c r="O21" s="108">
        <v>0</v>
      </c>
      <c r="P21" s="108">
        <v>0</v>
      </c>
      <c r="Q21" s="109">
        <v>12</v>
      </c>
    </row>
    <row r="22" spans="1:17" ht="12.75">
      <c r="A22" s="105" t="s">
        <v>18</v>
      </c>
      <c r="B22" s="101">
        <v>43</v>
      </c>
      <c r="C22" s="101">
        <f t="shared" si="0"/>
        <v>38</v>
      </c>
      <c r="D22" s="102">
        <v>38</v>
      </c>
      <c r="E22" s="102">
        <v>0</v>
      </c>
      <c r="F22" s="101">
        <f t="shared" si="1"/>
        <v>38</v>
      </c>
      <c r="G22" s="102">
        <v>5</v>
      </c>
      <c r="H22" s="102">
        <v>0</v>
      </c>
      <c r="I22" s="101">
        <f t="shared" si="2"/>
        <v>43</v>
      </c>
      <c r="J22" s="103">
        <f t="shared" si="3"/>
        <v>0</v>
      </c>
      <c r="K22" s="108">
        <v>0</v>
      </c>
      <c r="L22" s="108">
        <v>38</v>
      </c>
      <c r="M22" s="108">
        <v>0</v>
      </c>
      <c r="N22" s="108">
        <v>38</v>
      </c>
      <c r="O22" s="108">
        <v>38</v>
      </c>
      <c r="P22" s="108">
        <v>0</v>
      </c>
      <c r="Q22" s="109">
        <v>38</v>
      </c>
    </row>
    <row r="23" spans="1:17" ht="12.75">
      <c r="A23" s="105" t="s">
        <v>261</v>
      </c>
      <c r="B23" s="101">
        <v>19</v>
      </c>
      <c r="C23" s="101">
        <f t="shared" si="0"/>
        <v>19</v>
      </c>
      <c r="D23" s="102">
        <v>0</v>
      </c>
      <c r="E23" s="102">
        <v>19</v>
      </c>
      <c r="F23" s="101">
        <f t="shared" si="1"/>
        <v>19</v>
      </c>
      <c r="G23" s="102">
        <v>0</v>
      </c>
      <c r="H23" s="102">
        <v>0</v>
      </c>
      <c r="I23" s="101">
        <f t="shared" si="2"/>
        <v>19</v>
      </c>
      <c r="J23" s="103">
        <f t="shared" si="3"/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9">
        <v>19</v>
      </c>
    </row>
    <row r="24" spans="1:17" ht="12.75">
      <c r="A24" s="105" t="s">
        <v>20</v>
      </c>
      <c r="B24" s="101">
        <v>13</v>
      </c>
      <c r="C24" s="101">
        <f t="shared" si="0"/>
        <v>13</v>
      </c>
      <c r="D24" s="102">
        <v>13</v>
      </c>
      <c r="E24" s="102">
        <v>0</v>
      </c>
      <c r="F24" s="101">
        <f t="shared" si="1"/>
        <v>13</v>
      </c>
      <c r="G24" s="102">
        <v>0</v>
      </c>
      <c r="H24" s="102"/>
      <c r="I24" s="101">
        <f t="shared" si="2"/>
        <v>13</v>
      </c>
      <c r="J24" s="103">
        <f t="shared" si="3"/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9">
        <v>0</v>
      </c>
    </row>
    <row r="25" spans="1:17" ht="12.75">
      <c r="A25" s="105" t="s">
        <v>21</v>
      </c>
      <c r="B25" s="101">
        <v>23</v>
      </c>
      <c r="C25" s="101">
        <f t="shared" si="0"/>
        <v>12</v>
      </c>
      <c r="D25" s="102">
        <v>12</v>
      </c>
      <c r="E25" s="102">
        <v>0</v>
      </c>
      <c r="F25" s="101">
        <f t="shared" si="1"/>
        <v>12</v>
      </c>
      <c r="G25" s="102">
        <v>11</v>
      </c>
      <c r="H25" s="102"/>
      <c r="I25" s="101">
        <f t="shared" si="2"/>
        <v>23</v>
      </c>
      <c r="J25" s="103">
        <f t="shared" si="3"/>
        <v>0</v>
      </c>
      <c r="K25" s="108">
        <v>0</v>
      </c>
      <c r="L25" s="108">
        <v>12</v>
      </c>
      <c r="M25" s="108">
        <v>0</v>
      </c>
      <c r="N25" s="108">
        <v>0</v>
      </c>
      <c r="O25" s="108">
        <v>0</v>
      </c>
      <c r="P25" s="108">
        <v>0</v>
      </c>
      <c r="Q25" s="109">
        <v>12</v>
      </c>
    </row>
    <row r="26" spans="1:17" ht="12.75">
      <c r="A26" s="105" t="s">
        <v>262</v>
      </c>
      <c r="B26" s="101">
        <v>53</v>
      </c>
      <c r="C26" s="101">
        <f t="shared" si="0"/>
        <v>48</v>
      </c>
      <c r="D26" s="102">
        <v>46</v>
      </c>
      <c r="E26" s="102">
        <v>2</v>
      </c>
      <c r="F26" s="101">
        <f t="shared" si="1"/>
        <v>48</v>
      </c>
      <c r="G26" s="102">
        <v>5</v>
      </c>
      <c r="H26" s="102">
        <v>0</v>
      </c>
      <c r="I26" s="101">
        <f t="shared" si="2"/>
        <v>53</v>
      </c>
      <c r="J26" s="103">
        <f t="shared" si="3"/>
        <v>0</v>
      </c>
      <c r="K26" s="108">
        <v>0</v>
      </c>
      <c r="L26" s="108">
        <v>0</v>
      </c>
      <c r="M26" s="108">
        <v>0</v>
      </c>
      <c r="N26" s="108">
        <v>48</v>
      </c>
      <c r="O26" s="108">
        <v>0</v>
      </c>
      <c r="P26" s="108">
        <v>25</v>
      </c>
      <c r="Q26" s="109">
        <v>48</v>
      </c>
    </row>
    <row r="27" spans="1:17" ht="12.75">
      <c r="A27" s="100" t="s">
        <v>24</v>
      </c>
      <c r="B27" s="101">
        <v>520</v>
      </c>
      <c r="C27" s="101">
        <v>409</v>
      </c>
      <c r="D27" s="102">
        <v>169</v>
      </c>
      <c r="E27" s="102">
        <v>240</v>
      </c>
      <c r="F27" s="101">
        <v>409</v>
      </c>
      <c r="G27" s="102">
        <v>111</v>
      </c>
      <c r="H27" s="102">
        <v>0</v>
      </c>
      <c r="I27" s="101">
        <v>520</v>
      </c>
      <c r="J27" s="103">
        <v>0</v>
      </c>
      <c r="K27" s="102">
        <v>0</v>
      </c>
      <c r="L27" s="102">
        <v>409</v>
      </c>
      <c r="M27" s="102">
        <v>409</v>
      </c>
      <c r="N27" s="102">
        <v>409</v>
      </c>
      <c r="O27" s="102">
        <v>409</v>
      </c>
      <c r="P27" s="102">
        <v>133</v>
      </c>
      <c r="Q27" s="104">
        <v>237</v>
      </c>
    </row>
    <row r="28" spans="1:17" ht="12.75">
      <c r="A28" s="100" t="s">
        <v>37</v>
      </c>
      <c r="B28" s="101">
        <v>2877</v>
      </c>
      <c r="C28" s="101">
        <f t="shared" si="0"/>
        <v>2842</v>
      </c>
      <c r="D28" s="102">
        <v>2842</v>
      </c>
      <c r="E28" s="102">
        <v>0</v>
      </c>
      <c r="F28" s="101">
        <f t="shared" si="1"/>
        <v>2842</v>
      </c>
      <c r="G28" s="102">
        <v>35</v>
      </c>
      <c r="H28" s="102">
        <v>0</v>
      </c>
      <c r="I28" s="101">
        <f t="shared" si="2"/>
        <v>2877</v>
      </c>
      <c r="J28" s="103">
        <f t="shared" si="3"/>
        <v>0</v>
      </c>
      <c r="K28" s="102">
        <v>0</v>
      </c>
      <c r="L28" s="102">
        <v>2877</v>
      </c>
      <c r="M28" s="102">
        <v>0</v>
      </c>
      <c r="N28" s="102">
        <v>0</v>
      </c>
      <c r="O28" s="102">
        <v>0</v>
      </c>
      <c r="P28" s="102">
        <v>2877</v>
      </c>
      <c r="Q28" s="104">
        <v>2842</v>
      </c>
    </row>
    <row r="29" spans="1:17" ht="12.75">
      <c r="A29" s="105" t="s">
        <v>28</v>
      </c>
      <c r="B29" s="101">
        <v>2</v>
      </c>
      <c r="C29" s="101">
        <f t="shared" si="0"/>
        <v>0</v>
      </c>
      <c r="D29" s="102">
        <v>0</v>
      </c>
      <c r="E29" s="102">
        <v>0</v>
      </c>
      <c r="F29" s="101">
        <f t="shared" si="1"/>
        <v>0</v>
      </c>
      <c r="G29" s="102">
        <v>2</v>
      </c>
      <c r="H29" s="102">
        <v>0</v>
      </c>
      <c r="I29" s="101">
        <f t="shared" si="2"/>
        <v>2</v>
      </c>
      <c r="J29" s="103">
        <f t="shared" si="3"/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9">
        <v>0</v>
      </c>
    </row>
    <row r="30" spans="1:17" ht="12.75">
      <c r="A30" s="105" t="s">
        <v>29</v>
      </c>
      <c r="B30" s="101">
        <v>17</v>
      </c>
      <c r="C30" s="101">
        <f t="shared" si="0"/>
        <v>17</v>
      </c>
      <c r="D30" s="102">
        <v>17</v>
      </c>
      <c r="E30" s="102">
        <v>0</v>
      </c>
      <c r="F30" s="101">
        <f t="shared" si="1"/>
        <v>17</v>
      </c>
      <c r="G30" s="102">
        <v>0</v>
      </c>
      <c r="H30" s="102"/>
      <c r="I30" s="101">
        <f t="shared" si="2"/>
        <v>17</v>
      </c>
      <c r="J30" s="103">
        <f t="shared" si="3"/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17</v>
      </c>
      <c r="P30" s="108">
        <v>0</v>
      </c>
      <c r="Q30" s="109">
        <v>17</v>
      </c>
    </row>
    <row r="31" spans="1:17" ht="12.75">
      <c r="A31" s="105" t="s">
        <v>41</v>
      </c>
      <c r="B31" s="101">
        <v>48</v>
      </c>
      <c r="C31" s="101">
        <f t="shared" si="0"/>
        <v>48</v>
      </c>
      <c r="D31" s="102">
        <v>48</v>
      </c>
      <c r="E31" s="102"/>
      <c r="F31" s="101">
        <f t="shared" si="1"/>
        <v>48</v>
      </c>
      <c r="G31" s="102">
        <v>0</v>
      </c>
      <c r="H31" s="102"/>
      <c r="I31" s="101">
        <f t="shared" si="2"/>
        <v>48</v>
      </c>
      <c r="J31" s="103">
        <f t="shared" si="3"/>
        <v>0</v>
      </c>
      <c r="K31" s="108">
        <v>0</v>
      </c>
      <c r="L31" s="108">
        <v>0</v>
      </c>
      <c r="M31" s="108">
        <v>0</v>
      </c>
      <c r="N31" s="108">
        <v>6</v>
      </c>
      <c r="O31" s="108">
        <v>0</v>
      </c>
      <c r="P31" s="108"/>
      <c r="Q31" s="109">
        <v>48</v>
      </c>
    </row>
    <row r="32" spans="1:17" ht="12.75">
      <c r="A32" s="105" t="s">
        <v>263</v>
      </c>
      <c r="B32" s="101">
        <v>207</v>
      </c>
      <c r="C32" s="101">
        <f t="shared" si="0"/>
        <v>198</v>
      </c>
      <c r="D32" s="102">
        <v>198</v>
      </c>
      <c r="E32" s="102">
        <v>0</v>
      </c>
      <c r="F32" s="101">
        <f t="shared" si="1"/>
        <v>198</v>
      </c>
      <c r="G32" s="102">
        <v>9</v>
      </c>
      <c r="H32" s="102"/>
      <c r="I32" s="101">
        <f t="shared" si="2"/>
        <v>207</v>
      </c>
      <c r="J32" s="103">
        <f t="shared" si="3"/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9">
        <v>198</v>
      </c>
    </row>
    <row r="33" spans="1:17" ht="12.75">
      <c r="A33" s="105" t="s">
        <v>264</v>
      </c>
      <c r="B33" s="101">
        <v>8</v>
      </c>
      <c r="C33" s="101">
        <f t="shared" si="0"/>
        <v>8</v>
      </c>
      <c r="D33" s="102"/>
      <c r="E33" s="102">
        <v>8</v>
      </c>
      <c r="F33" s="101">
        <f t="shared" si="1"/>
        <v>8</v>
      </c>
      <c r="G33" s="102"/>
      <c r="H33" s="102"/>
      <c r="I33" s="101">
        <f t="shared" si="2"/>
        <v>8</v>
      </c>
      <c r="J33" s="103">
        <f t="shared" si="3"/>
        <v>0</v>
      </c>
      <c r="K33" s="108"/>
      <c r="L33" s="108"/>
      <c r="M33" s="108"/>
      <c r="N33" s="108"/>
      <c r="O33" s="108"/>
      <c r="P33" s="108"/>
      <c r="Q33" s="109"/>
    </row>
    <row r="34" spans="1:17" ht="13.5" thickBot="1">
      <c r="A34" s="110" t="s">
        <v>58</v>
      </c>
      <c r="B34" s="284">
        <v>938</v>
      </c>
      <c r="C34" s="101">
        <v>700</v>
      </c>
      <c r="D34" s="285">
        <v>700</v>
      </c>
      <c r="E34" s="285">
        <v>0</v>
      </c>
      <c r="F34" s="101">
        <v>700</v>
      </c>
      <c r="G34" s="285">
        <v>238</v>
      </c>
      <c r="H34" s="285">
        <v>0</v>
      </c>
      <c r="I34" s="101">
        <v>938</v>
      </c>
      <c r="J34" s="103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175</v>
      </c>
      <c r="Q34" s="287">
        <v>0</v>
      </c>
    </row>
    <row r="35" spans="1:17" ht="13.5" thickBot="1">
      <c r="A35" s="111" t="s">
        <v>0</v>
      </c>
      <c r="B35" s="112">
        <f aca="true" t="shared" si="4" ref="B35:Q35">SUM(B6:B34)</f>
        <v>11692</v>
      </c>
      <c r="C35" s="112">
        <f t="shared" si="4"/>
        <v>10268</v>
      </c>
      <c r="D35" s="113">
        <f t="shared" si="4"/>
        <v>8442</v>
      </c>
      <c r="E35" s="113">
        <f t="shared" si="4"/>
        <v>1826</v>
      </c>
      <c r="F35" s="112">
        <f t="shared" si="4"/>
        <v>9151</v>
      </c>
      <c r="G35" s="113">
        <f t="shared" si="4"/>
        <v>1424</v>
      </c>
      <c r="H35" s="113">
        <f t="shared" si="4"/>
        <v>1461</v>
      </c>
      <c r="I35" s="112">
        <f t="shared" si="4"/>
        <v>10403</v>
      </c>
      <c r="J35" s="112">
        <f t="shared" si="4"/>
        <v>0</v>
      </c>
      <c r="K35" s="113">
        <f t="shared" si="4"/>
        <v>0</v>
      </c>
      <c r="L35" s="113">
        <f t="shared" si="4"/>
        <v>6190</v>
      </c>
      <c r="M35" s="113">
        <f t="shared" si="4"/>
        <v>618</v>
      </c>
      <c r="N35" s="113">
        <f t="shared" si="4"/>
        <v>3552</v>
      </c>
      <c r="O35" s="113">
        <f t="shared" si="4"/>
        <v>2993</v>
      </c>
      <c r="P35" s="113">
        <f t="shared" si="4"/>
        <v>5455</v>
      </c>
      <c r="Q35" s="114">
        <f t="shared" si="4"/>
        <v>9088</v>
      </c>
    </row>
  </sheetData>
  <sheetProtection/>
  <mergeCells count="16">
    <mergeCell ref="E4:E5"/>
    <mergeCell ref="F4:F5"/>
    <mergeCell ref="L4:O4"/>
    <mergeCell ref="P4:P5"/>
    <mergeCell ref="I4:I5"/>
    <mergeCell ref="K4:K5"/>
    <mergeCell ref="Q4:Q5"/>
    <mergeCell ref="A1:A4"/>
    <mergeCell ref="P1:Q1"/>
    <mergeCell ref="B2:Q2"/>
    <mergeCell ref="B3:Q3"/>
    <mergeCell ref="B4:B5"/>
    <mergeCell ref="C4:C5"/>
    <mergeCell ref="D4:D5"/>
    <mergeCell ref="G4:G5"/>
    <mergeCell ref="H4:H5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N62"/>
  <sheetViews>
    <sheetView zoomScale="85" zoomScaleNormal="85" zoomScalePageLayoutView="0" workbookViewId="0" topLeftCell="A1">
      <pane xSplit="1" ySplit="5" topLeftCell="B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N5" sqref="N5"/>
    </sheetView>
  </sheetViews>
  <sheetFormatPr defaultColWidth="9.140625" defaultRowHeight="12.75"/>
  <cols>
    <col min="1" max="1" width="5.421875" style="307" customWidth="1"/>
    <col min="2" max="2" width="21.8515625" style="288" customWidth="1"/>
    <col min="3" max="3" width="9.28125" style="307" customWidth="1"/>
    <col min="4" max="4" width="9.00390625" style="298" customWidth="1"/>
    <col min="5" max="9" width="9.140625" style="298" customWidth="1"/>
    <col min="10" max="10" width="11.421875" style="288" bestFit="1" customWidth="1"/>
    <col min="11" max="16384" width="9.140625" style="288" customWidth="1"/>
  </cols>
  <sheetData>
    <row r="1" spans="1:12" ht="14.25" customHeight="1">
      <c r="A1" s="387" t="s">
        <v>500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5.75">
      <c r="A2" s="383" t="s">
        <v>538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4.25">
      <c r="A3" s="289"/>
      <c r="B3" s="290" t="s">
        <v>66</v>
      </c>
      <c r="C3" s="289"/>
      <c r="D3" s="291"/>
      <c r="E3" s="291"/>
      <c r="F3" s="291"/>
      <c r="G3" s="291"/>
      <c r="H3" s="291"/>
      <c r="I3" s="291"/>
      <c r="J3" s="292"/>
      <c r="K3" s="394" t="s">
        <v>94</v>
      </c>
      <c r="L3" s="394"/>
    </row>
    <row r="4" spans="1:12" s="17" customFormat="1" ht="15" customHeight="1">
      <c r="A4" s="390" t="s">
        <v>3</v>
      </c>
      <c r="B4" s="390" t="s">
        <v>4</v>
      </c>
      <c r="C4" s="390" t="s">
        <v>61</v>
      </c>
      <c r="D4" s="391" t="s">
        <v>62</v>
      </c>
      <c r="E4" s="391"/>
      <c r="F4" s="392"/>
      <c r="G4" s="393" t="s">
        <v>63</v>
      </c>
      <c r="H4" s="391"/>
      <c r="I4" s="392"/>
      <c r="J4" s="384" t="s">
        <v>64</v>
      </c>
      <c r="K4" s="385"/>
      <c r="L4" s="386"/>
    </row>
    <row r="5" spans="1:12" ht="25.5">
      <c r="A5" s="390"/>
      <c r="B5" s="390"/>
      <c r="C5" s="390"/>
      <c r="D5" s="293" t="s">
        <v>5</v>
      </c>
      <c r="E5" s="294" t="s">
        <v>65</v>
      </c>
      <c r="F5" s="294" t="s">
        <v>7</v>
      </c>
      <c r="G5" s="294" t="s">
        <v>5</v>
      </c>
      <c r="H5" s="294" t="s">
        <v>65</v>
      </c>
      <c r="I5" s="294" t="s">
        <v>7</v>
      </c>
      <c r="J5" s="295" t="s">
        <v>5</v>
      </c>
      <c r="K5" s="295" t="s">
        <v>65</v>
      </c>
      <c r="L5" s="295" t="s">
        <v>7</v>
      </c>
    </row>
    <row r="6" spans="1:14" ht="15" customHeight="1">
      <c r="A6" s="235">
        <v>1</v>
      </c>
      <c r="B6" s="236" t="s">
        <v>10</v>
      </c>
      <c r="C6" s="296">
        <f>'Branch ATM_1'!H3</f>
        <v>196</v>
      </c>
      <c r="D6" s="25">
        <v>150631</v>
      </c>
      <c r="E6" s="25">
        <v>126296</v>
      </c>
      <c r="F6" s="25">
        <v>561473</v>
      </c>
      <c r="G6" s="25">
        <v>122317</v>
      </c>
      <c r="H6" s="25">
        <v>67033</v>
      </c>
      <c r="I6" s="297">
        <v>320549</v>
      </c>
      <c r="J6" s="6">
        <f>G6/D6*100</f>
        <v>81.20307240873392</v>
      </c>
      <c r="K6" s="6">
        <f>H6/E6*100</f>
        <v>53.076106923417996</v>
      </c>
      <c r="L6" s="6">
        <f>I6/F6*100</f>
        <v>57.090723863836736</v>
      </c>
      <c r="N6" s="298"/>
    </row>
    <row r="7" spans="1:14" ht="15" customHeight="1">
      <c r="A7" s="235">
        <v>2</v>
      </c>
      <c r="B7" s="236" t="s">
        <v>11</v>
      </c>
      <c r="C7" s="296">
        <f>'Branch ATM_1'!H4</f>
        <v>30</v>
      </c>
      <c r="D7" s="25">
        <v>0</v>
      </c>
      <c r="E7" s="25">
        <v>2159</v>
      </c>
      <c r="F7" s="25">
        <v>100022</v>
      </c>
      <c r="G7" s="25">
        <v>0</v>
      </c>
      <c r="H7" s="25">
        <v>1693</v>
      </c>
      <c r="I7" s="297">
        <v>59068</v>
      </c>
      <c r="J7" s="6">
        <v>0</v>
      </c>
      <c r="K7" s="6">
        <f aca="true" t="shared" si="0" ref="K7:K23">H7/E7*100</f>
        <v>78.41593330245485</v>
      </c>
      <c r="L7" s="6">
        <f aca="true" t="shared" si="1" ref="L7:L23">I7/F7*100</f>
        <v>59.05500789826238</v>
      </c>
      <c r="N7" s="298"/>
    </row>
    <row r="8" spans="1:14" ht="15" customHeight="1">
      <c r="A8" s="235">
        <v>3</v>
      </c>
      <c r="B8" s="236" t="s">
        <v>12</v>
      </c>
      <c r="C8" s="296">
        <f>'Branch ATM_1'!H5</f>
        <v>177</v>
      </c>
      <c r="D8" s="25">
        <v>43460</v>
      </c>
      <c r="E8" s="25">
        <v>163420</v>
      </c>
      <c r="F8" s="25">
        <v>620772</v>
      </c>
      <c r="G8" s="25">
        <v>38680</v>
      </c>
      <c r="H8" s="25">
        <v>151050</v>
      </c>
      <c r="I8" s="297">
        <v>812099</v>
      </c>
      <c r="J8" s="6">
        <f aca="true" t="shared" si="2" ref="J8:J15">G8/D8*100</f>
        <v>89.00138057984354</v>
      </c>
      <c r="K8" s="6">
        <f t="shared" si="0"/>
        <v>92.43054705666381</v>
      </c>
      <c r="L8" s="6">
        <f t="shared" si="1"/>
        <v>130.82081666054526</v>
      </c>
      <c r="N8" s="298"/>
    </row>
    <row r="9" spans="1:14" ht="15" customHeight="1">
      <c r="A9" s="235">
        <v>4</v>
      </c>
      <c r="B9" s="236" t="s">
        <v>13</v>
      </c>
      <c r="C9" s="296">
        <f>'Branch ATM_1'!H6</f>
        <v>429</v>
      </c>
      <c r="D9" s="25">
        <v>354756</v>
      </c>
      <c r="E9" s="25">
        <v>447174</v>
      </c>
      <c r="F9" s="25">
        <v>1155168</v>
      </c>
      <c r="G9" s="25">
        <v>524541</v>
      </c>
      <c r="H9" s="25">
        <v>377117</v>
      </c>
      <c r="I9" s="297">
        <v>862247</v>
      </c>
      <c r="J9" s="6">
        <f t="shared" si="2"/>
        <v>147.85965565064438</v>
      </c>
      <c r="K9" s="6">
        <f t="shared" si="0"/>
        <v>84.33339147624862</v>
      </c>
      <c r="L9" s="6">
        <f t="shared" si="1"/>
        <v>74.64256281337434</v>
      </c>
      <c r="N9" s="298"/>
    </row>
    <row r="10" spans="1:14" ht="15" customHeight="1">
      <c r="A10" s="235">
        <v>5</v>
      </c>
      <c r="B10" s="236" t="s">
        <v>14</v>
      </c>
      <c r="C10" s="296">
        <f>'Branch ATM_1'!H7</f>
        <v>143</v>
      </c>
      <c r="D10" s="25">
        <v>128197</v>
      </c>
      <c r="E10" s="25">
        <v>102458</v>
      </c>
      <c r="F10" s="25">
        <v>267895</v>
      </c>
      <c r="G10" s="25">
        <v>117854</v>
      </c>
      <c r="H10" s="25">
        <v>42859</v>
      </c>
      <c r="I10" s="297">
        <v>194385</v>
      </c>
      <c r="J10" s="6">
        <f t="shared" si="2"/>
        <v>91.931948485534</v>
      </c>
      <c r="K10" s="6">
        <f t="shared" si="0"/>
        <v>41.8307989615257</v>
      </c>
      <c r="L10" s="6">
        <f t="shared" si="1"/>
        <v>72.56014483286363</v>
      </c>
      <c r="N10" s="298"/>
    </row>
    <row r="11" spans="1:14" ht="15" customHeight="1">
      <c r="A11" s="235">
        <v>6</v>
      </c>
      <c r="B11" s="236" t="s">
        <v>15</v>
      </c>
      <c r="C11" s="296">
        <f>'Branch ATM_1'!H8</f>
        <v>201</v>
      </c>
      <c r="D11" s="25">
        <v>21859</v>
      </c>
      <c r="E11" s="25">
        <v>77751</v>
      </c>
      <c r="F11" s="25">
        <v>522614</v>
      </c>
      <c r="G11" s="25">
        <v>24977</v>
      </c>
      <c r="H11" s="25">
        <v>78298</v>
      </c>
      <c r="I11" s="297">
        <v>256969</v>
      </c>
      <c r="J11" s="6">
        <f t="shared" si="2"/>
        <v>114.26414749073608</v>
      </c>
      <c r="K11" s="6">
        <f t="shared" si="0"/>
        <v>100.70352792890122</v>
      </c>
      <c r="L11" s="6">
        <f t="shared" si="1"/>
        <v>49.16994186914243</v>
      </c>
      <c r="N11" s="298"/>
    </row>
    <row r="12" spans="1:14" ht="15" customHeight="1">
      <c r="A12" s="235">
        <v>7</v>
      </c>
      <c r="B12" s="236" t="s">
        <v>16</v>
      </c>
      <c r="C12" s="296">
        <v>467</v>
      </c>
      <c r="D12" s="299">
        <v>447947</v>
      </c>
      <c r="E12" s="299">
        <v>576734</v>
      </c>
      <c r="F12" s="299">
        <v>893985</v>
      </c>
      <c r="G12" s="299">
        <v>299106</v>
      </c>
      <c r="H12" s="299">
        <v>332397</v>
      </c>
      <c r="I12" s="300">
        <v>572555</v>
      </c>
      <c r="J12" s="6">
        <f t="shared" si="2"/>
        <v>66.77263158364717</v>
      </c>
      <c r="K12" s="6">
        <f t="shared" si="0"/>
        <v>57.634368703769844</v>
      </c>
      <c r="L12" s="6">
        <f t="shared" si="1"/>
        <v>64.04525803005643</v>
      </c>
      <c r="N12" s="298"/>
    </row>
    <row r="13" spans="1:14" ht="15" customHeight="1">
      <c r="A13" s="235">
        <v>8</v>
      </c>
      <c r="B13" s="236" t="s">
        <v>17</v>
      </c>
      <c r="C13" s="296">
        <f>'Branch ATM_1'!H10</f>
        <v>63</v>
      </c>
      <c r="D13" s="25">
        <v>5514</v>
      </c>
      <c r="E13" s="25">
        <v>7943</v>
      </c>
      <c r="F13" s="25">
        <v>132843</v>
      </c>
      <c r="G13" s="25">
        <v>5781</v>
      </c>
      <c r="H13" s="25">
        <v>12406</v>
      </c>
      <c r="I13" s="297">
        <v>276223</v>
      </c>
      <c r="J13" s="6">
        <f t="shared" si="2"/>
        <v>104.84221980413493</v>
      </c>
      <c r="K13" s="6">
        <f t="shared" si="0"/>
        <v>156.18783834823117</v>
      </c>
      <c r="L13" s="6">
        <f t="shared" si="1"/>
        <v>207.9319196344557</v>
      </c>
      <c r="N13" s="298"/>
    </row>
    <row r="14" spans="1:14" ht="15" customHeight="1">
      <c r="A14" s="235">
        <v>9</v>
      </c>
      <c r="B14" s="236" t="s">
        <v>18</v>
      </c>
      <c r="C14" s="296">
        <f>'Branch ATM_1'!H11</f>
        <v>63</v>
      </c>
      <c r="D14" s="25">
        <v>8570</v>
      </c>
      <c r="E14" s="25">
        <v>21753</v>
      </c>
      <c r="F14" s="25">
        <v>250627</v>
      </c>
      <c r="G14" s="25">
        <v>5742</v>
      </c>
      <c r="H14" s="25">
        <v>14017</v>
      </c>
      <c r="I14" s="297">
        <v>98353</v>
      </c>
      <c r="J14" s="6">
        <f t="shared" si="2"/>
        <v>67.00116686114353</v>
      </c>
      <c r="K14" s="6">
        <f t="shared" si="0"/>
        <v>64.43708913713051</v>
      </c>
      <c r="L14" s="6">
        <f t="shared" si="1"/>
        <v>39.242779109992135</v>
      </c>
      <c r="N14" s="298"/>
    </row>
    <row r="15" spans="1:14" ht="15" customHeight="1">
      <c r="A15" s="235">
        <v>10</v>
      </c>
      <c r="B15" s="236" t="s">
        <v>19</v>
      </c>
      <c r="C15" s="296">
        <f>'Branch ATM_1'!H12</f>
        <v>93</v>
      </c>
      <c r="D15" s="25">
        <v>1943</v>
      </c>
      <c r="E15" s="25">
        <v>80935</v>
      </c>
      <c r="F15" s="25">
        <v>407244</v>
      </c>
      <c r="G15" s="25">
        <v>6758</v>
      </c>
      <c r="H15" s="25">
        <v>30849</v>
      </c>
      <c r="I15" s="297">
        <v>241472</v>
      </c>
      <c r="J15" s="6">
        <f t="shared" si="2"/>
        <v>347.8126608337622</v>
      </c>
      <c r="K15" s="6">
        <f t="shared" si="0"/>
        <v>38.11577191573485</v>
      </c>
      <c r="L15" s="6">
        <f t="shared" si="1"/>
        <v>59.294182357505576</v>
      </c>
      <c r="N15" s="298"/>
    </row>
    <row r="16" spans="1:14" ht="15" customHeight="1">
      <c r="A16" s="235">
        <v>11</v>
      </c>
      <c r="B16" s="236" t="s">
        <v>20</v>
      </c>
      <c r="C16" s="296">
        <f>'Branch ATM_1'!H13</f>
        <v>27</v>
      </c>
      <c r="D16" s="25">
        <v>0</v>
      </c>
      <c r="E16" s="25">
        <v>4140</v>
      </c>
      <c r="F16" s="25">
        <v>84489</v>
      </c>
      <c r="G16" s="25">
        <v>0</v>
      </c>
      <c r="H16" s="25">
        <v>2130</v>
      </c>
      <c r="I16" s="297">
        <v>58710</v>
      </c>
      <c r="J16" s="6">
        <v>0</v>
      </c>
      <c r="K16" s="6">
        <f t="shared" si="0"/>
        <v>51.449275362318836</v>
      </c>
      <c r="L16" s="6">
        <f t="shared" si="1"/>
        <v>69.48833575968469</v>
      </c>
      <c r="N16" s="298"/>
    </row>
    <row r="17" spans="1:14" ht="15" customHeight="1">
      <c r="A17" s="235">
        <v>12</v>
      </c>
      <c r="B17" s="236" t="s">
        <v>21</v>
      </c>
      <c r="C17" s="296">
        <f>'Branch ATM_1'!H14</f>
        <v>58</v>
      </c>
      <c r="D17" s="25">
        <v>7757</v>
      </c>
      <c r="E17" s="25">
        <v>6447</v>
      </c>
      <c r="F17" s="25">
        <v>102218</v>
      </c>
      <c r="G17" s="25">
        <v>4278</v>
      </c>
      <c r="H17" s="25">
        <v>6169</v>
      </c>
      <c r="I17" s="297">
        <v>78366</v>
      </c>
      <c r="J17" s="6">
        <f aca="true" t="shared" si="3" ref="J17:J23">G17/D17*100</f>
        <v>55.15018692793606</v>
      </c>
      <c r="K17" s="6">
        <f t="shared" si="0"/>
        <v>95.6879168605553</v>
      </c>
      <c r="L17" s="6">
        <f t="shared" si="1"/>
        <v>76.66555792521865</v>
      </c>
      <c r="N17" s="298"/>
    </row>
    <row r="18" spans="1:14" ht="15" customHeight="1">
      <c r="A18" s="235">
        <v>13</v>
      </c>
      <c r="B18" s="236" t="s">
        <v>22</v>
      </c>
      <c r="C18" s="296">
        <f>'Branch ATM_1'!H15</f>
        <v>72</v>
      </c>
      <c r="D18" s="25">
        <v>4500</v>
      </c>
      <c r="E18" s="25">
        <v>43421</v>
      </c>
      <c r="F18" s="25">
        <v>358546</v>
      </c>
      <c r="G18" s="25">
        <v>3620</v>
      </c>
      <c r="H18" s="25">
        <v>28134</v>
      </c>
      <c r="I18" s="297">
        <v>149050</v>
      </c>
      <c r="J18" s="6">
        <f t="shared" si="3"/>
        <v>80.44444444444444</v>
      </c>
      <c r="K18" s="6">
        <f t="shared" si="0"/>
        <v>64.79353308307041</v>
      </c>
      <c r="L18" s="6">
        <f t="shared" si="1"/>
        <v>41.570677123716344</v>
      </c>
      <c r="N18" s="298"/>
    </row>
    <row r="19" spans="1:14" ht="15" customHeight="1">
      <c r="A19" s="235">
        <v>14</v>
      </c>
      <c r="B19" s="236" t="s">
        <v>23</v>
      </c>
      <c r="C19" s="296">
        <f>'Branch ATM_1'!H16</f>
        <v>34</v>
      </c>
      <c r="D19" s="25">
        <v>22667</v>
      </c>
      <c r="E19" s="25">
        <v>29849</v>
      </c>
      <c r="F19" s="25">
        <v>81357</v>
      </c>
      <c r="G19" s="25">
        <v>4854</v>
      </c>
      <c r="H19" s="25">
        <v>13091</v>
      </c>
      <c r="I19" s="297">
        <v>37330</v>
      </c>
      <c r="J19" s="6">
        <f t="shared" si="3"/>
        <v>21.414390964838752</v>
      </c>
      <c r="K19" s="6">
        <f t="shared" si="0"/>
        <v>43.85741565881604</v>
      </c>
      <c r="L19" s="6">
        <f t="shared" si="1"/>
        <v>45.88418943668031</v>
      </c>
      <c r="N19" s="298"/>
    </row>
    <row r="20" spans="1:14" ht="15" customHeight="1">
      <c r="A20" s="235">
        <v>15</v>
      </c>
      <c r="B20" s="236" t="s">
        <v>24</v>
      </c>
      <c r="C20" s="296">
        <f>'Branch ATM_1'!H17</f>
        <v>284</v>
      </c>
      <c r="D20" s="25">
        <v>135283</v>
      </c>
      <c r="E20" s="25">
        <v>299322</v>
      </c>
      <c r="F20" s="25">
        <v>1251055</v>
      </c>
      <c r="G20" s="25">
        <v>128137</v>
      </c>
      <c r="H20" s="25">
        <v>148258</v>
      </c>
      <c r="I20" s="297">
        <v>802954</v>
      </c>
      <c r="J20" s="6">
        <f t="shared" si="3"/>
        <v>94.71773984905715</v>
      </c>
      <c r="K20" s="6">
        <f t="shared" si="0"/>
        <v>49.53127401260181</v>
      </c>
      <c r="L20" s="6">
        <f t="shared" si="1"/>
        <v>64.18215026517619</v>
      </c>
      <c r="N20" s="298"/>
    </row>
    <row r="21" spans="1:14" ht="15" customHeight="1">
      <c r="A21" s="235">
        <v>16</v>
      </c>
      <c r="B21" s="236" t="s">
        <v>25</v>
      </c>
      <c r="C21" s="296">
        <f>'Branch ATM_1'!H18</f>
        <v>79</v>
      </c>
      <c r="D21" s="25">
        <v>13633</v>
      </c>
      <c r="E21" s="25">
        <v>21749</v>
      </c>
      <c r="F21" s="25">
        <v>299822</v>
      </c>
      <c r="G21" s="25">
        <v>12051</v>
      </c>
      <c r="H21" s="25">
        <v>10309</v>
      </c>
      <c r="I21" s="297">
        <v>108880</v>
      </c>
      <c r="J21" s="6">
        <f t="shared" si="3"/>
        <v>88.3958042983936</v>
      </c>
      <c r="K21" s="6">
        <f t="shared" si="0"/>
        <v>47.399880454273756</v>
      </c>
      <c r="L21" s="6">
        <f t="shared" si="1"/>
        <v>36.31488016222959</v>
      </c>
      <c r="N21" s="298"/>
    </row>
    <row r="22" spans="1:14" ht="15" customHeight="1">
      <c r="A22" s="235">
        <v>17</v>
      </c>
      <c r="B22" s="236" t="s">
        <v>26</v>
      </c>
      <c r="C22" s="296">
        <f>'Branch ATM_1'!H19</f>
        <v>169</v>
      </c>
      <c r="D22" s="25">
        <v>99540</v>
      </c>
      <c r="E22" s="25">
        <v>87563</v>
      </c>
      <c r="F22" s="25">
        <v>430483</v>
      </c>
      <c r="G22" s="25">
        <v>78756</v>
      </c>
      <c r="H22" s="25">
        <v>66423</v>
      </c>
      <c r="I22" s="297">
        <v>324950</v>
      </c>
      <c r="J22" s="6">
        <f t="shared" si="3"/>
        <v>79.11995177817963</v>
      </c>
      <c r="K22" s="6">
        <f t="shared" si="0"/>
        <v>75.85738268446718</v>
      </c>
      <c r="L22" s="6">
        <f t="shared" si="1"/>
        <v>75.48497850089319</v>
      </c>
      <c r="N22" s="298"/>
    </row>
    <row r="23" spans="1:14" ht="15" customHeight="1">
      <c r="A23" s="235">
        <v>18</v>
      </c>
      <c r="B23" s="236" t="s">
        <v>27</v>
      </c>
      <c r="C23" s="296">
        <f>'Branch ATM_1'!H20</f>
        <v>278</v>
      </c>
      <c r="D23" s="25">
        <v>304352</v>
      </c>
      <c r="E23" s="25">
        <v>324503</v>
      </c>
      <c r="F23" s="25">
        <v>1151514</v>
      </c>
      <c r="G23" s="25">
        <v>118172</v>
      </c>
      <c r="H23" s="25">
        <v>130464</v>
      </c>
      <c r="I23" s="297">
        <v>384331</v>
      </c>
      <c r="J23" s="6">
        <f t="shared" si="3"/>
        <v>38.82741036694354</v>
      </c>
      <c r="K23" s="6">
        <f t="shared" si="0"/>
        <v>40.20425080815894</v>
      </c>
      <c r="L23" s="6">
        <f t="shared" si="1"/>
        <v>33.376146534041276</v>
      </c>
      <c r="N23" s="298"/>
    </row>
    <row r="24" spans="1:14" ht="15" customHeight="1">
      <c r="A24" s="235">
        <v>19</v>
      </c>
      <c r="B24" s="236" t="s">
        <v>28</v>
      </c>
      <c r="C24" s="296">
        <f>'Branch ATM_1'!H21</f>
        <v>13</v>
      </c>
      <c r="D24" s="25">
        <v>0</v>
      </c>
      <c r="E24" s="25">
        <v>0</v>
      </c>
      <c r="F24" s="25">
        <v>23510</v>
      </c>
      <c r="G24" s="25">
        <v>0</v>
      </c>
      <c r="H24" s="25">
        <v>0</v>
      </c>
      <c r="I24" s="297">
        <v>41402</v>
      </c>
      <c r="J24" s="6">
        <v>0</v>
      </c>
      <c r="K24" s="6">
        <v>0</v>
      </c>
      <c r="L24" s="6">
        <f aca="true" t="shared" si="4" ref="L24:L35">I24/F24*100</f>
        <v>176.1037856231391</v>
      </c>
      <c r="N24" s="298"/>
    </row>
    <row r="25" spans="1:14" ht="15" customHeight="1">
      <c r="A25" s="235">
        <v>20</v>
      </c>
      <c r="B25" s="236" t="s">
        <v>29</v>
      </c>
      <c r="C25" s="296">
        <f>'Branch ATM_1'!H22</f>
        <v>48</v>
      </c>
      <c r="D25" s="25">
        <v>870</v>
      </c>
      <c r="E25" s="25">
        <v>9771</v>
      </c>
      <c r="F25" s="25">
        <v>95594</v>
      </c>
      <c r="G25" s="25">
        <v>1594</v>
      </c>
      <c r="H25" s="25">
        <v>9527</v>
      </c>
      <c r="I25" s="297">
        <v>46164</v>
      </c>
      <c r="J25" s="6">
        <f>G25/D25*100</f>
        <v>183.2183908045977</v>
      </c>
      <c r="K25" s="6">
        <f>H25/E25*100</f>
        <v>97.50281445092621</v>
      </c>
      <c r="L25" s="6">
        <f t="shared" si="4"/>
        <v>48.29173379082369</v>
      </c>
      <c r="N25" s="298"/>
    </row>
    <row r="26" spans="1:14" ht="15" customHeight="1">
      <c r="A26" s="235">
        <v>21</v>
      </c>
      <c r="B26" s="236" t="s">
        <v>30</v>
      </c>
      <c r="C26" s="296">
        <f>'Branch ATM_1'!H23</f>
        <v>2</v>
      </c>
      <c r="D26" s="25">
        <v>0</v>
      </c>
      <c r="E26" s="25">
        <v>0</v>
      </c>
      <c r="F26" s="25">
        <v>1290</v>
      </c>
      <c r="G26" s="25">
        <v>0</v>
      </c>
      <c r="H26" s="25">
        <v>0</v>
      </c>
      <c r="I26" s="297">
        <v>128</v>
      </c>
      <c r="J26" s="6">
        <v>0</v>
      </c>
      <c r="K26" s="6">
        <v>0</v>
      </c>
      <c r="L26" s="6">
        <f t="shared" si="4"/>
        <v>9.922480620155039</v>
      </c>
      <c r="N26" s="298"/>
    </row>
    <row r="27" spans="1:14" s="303" customFormat="1" ht="15" customHeight="1">
      <c r="A27" s="301"/>
      <c r="B27" s="301" t="s">
        <v>31</v>
      </c>
      <c r="C27" s="301">
        <f>'Branch ATM_1'!H24</f>
        <v>2927</v>
      </c>
      <c r="D27" s="32">
        <f aca="true" t="shared" si="5" ref="D27:I27">SUM(D6:D26)</f>
        <v>1751479</v>
      </c>
      <c r="E27" s="32">
        <f t="shared" si="5"/>
        <v>2433388</v>
      </c>
      <c r="F27" s="32">
        <f t="shared" si="5"/>
        <v>8792521</v>
      </c>
      <c r="G27" s="32">
        <f t="shared" si="5"/>
        <v>1497218</v>
      </c>
      <c r="H27" s="32">
        <f t="shared" si="5"/>
        <v>1522224</v>
      </c>
      <c r="I27" s="302">
        <f t="shared" si="5"/>
        <v>5726185</v>
      </c>
      <c r="J27" s="7">
        <f>G27/D27*100</f>
        <v>85.48306888064316</v>
      </c>
      <c r="K27" s="7">
        <f>H27/E27*100</f>
        <v>62.55574532298178</v>
      </c>
      <c r="L27" s="7">
        <f t="shared" si="4"/>
        <v>65.12563347872585</v>
      </c>
      <c r="N27" s="304"/>
    </row>
    <row r="28" spans="1:14" ht="15" customHeight="1">
      <c r="A28" s="235">
        <v>22</v>
      </c>
      <c r="B28" s="236" t="s">
        <v>32</v>
      </c>
      <c r="C28" s="296">
        <f>'Branch ATM_1'!H25</f>
        <v>5</v>
      </c>
      <c r="D28" s="25">
        <v>0</v>
      </c>
      <c r="E28" s="25">
        <v>781</v>
      </c>
      <c r="F28" s="25">
        <v>20630</v>
      </c>
      <c r="G28" s="25">
        <v>0</v>
      </c>
      <c r="H28" s="25">
        <v>282</v>
      </c>
      <c r="I28" s="297">
        <v>30858</v>
      </c>
      <c r="J28" s="6">
        <v>0</v>
      </c>
      <c r="K28" s="6">
        <v>0</v>
      </c>
      <c r="L28" s="6">
        <f t="shared" si="4"/>
        <v>149.57828405235094</v>
      </c>
      <c r="N28" s="298"/>
    </row>
    <row r="29" spans="1:14" ht="15" customHeight="1">
      <c r="A29" s="235">
        <v>23</v>
      </c>
      <c r="B29" s="236" t="s">
        <v>33</v>
      </c>
      <c r="C29" s="296">
        <f>'Branch ATM_1'!H26</f>
        <v>3</v>
      </c>
      <c r="D29" s="25">
        <v>0</v>
      </c>
      <c r="E29" s="25">
        <v>0</v>
      </c>
      <c r="F29" s="25">
        <v>17920</v>
      </c>
      <c r="G29" s="25">
        <v>0</v>
      </c>
      <c r="H29" s="25">
        <v>0</v>
      </c>
      <c r="I29" s="297">
        <v>74658</v>
      </c>
      <c r="J29" s="6">
        <v>0</v>
      </c>
      <c r="K29" s="6">
        <v>0</v>
      </c>
      <c r="L29" s="6">
        <f t="shared" si="4"/>
        <v>416.6183035714286</v>
      </c>
      <c r="N29" s="298"/>
    </row>
    <row r="30" spans="1:14" ht="15" customHeight="1">
      <c r="A30" s="235">
        <v>24</v>
      </c>
      <c r="B30" s="236" t="s">
        <v>34</v>
      </c>
      <c r="C30" s="296">
        <f>'Branch ATM_1'!H27</f>
        <v>7</v>
      </c>
      <c r="D30" s="25">
        <v>0</v>
      </c>
      <c r="E30" s="25">
        <v>0</v>
      </c>
      <c r="F30" s="25">
        <v>35890</v>
      </c>
      <c r="G30" s="25">
        <v>0</v>
      </c>
      <c r="H30" s="25">
        <v>0</v>
      </c>
      <c r="I30" s="297">
        <v>91449</v>
      </c>
      <c r="J30" s="6">
        <v>0</v>
      </c>
      <c r="K30" s="6">
        <v>0</v>
      </c>
      <c r="L30" s="6">
        <f t="shared" si="4"/>
        <v>254.803566453051</v>
      </c>
      <c r="N30" s="298"/>
    </row>
    <row r="31" spans="1:14" ht="15" customHeight="1">
      <c r="A31" s="235">
        <v>25</v>
      </c>
      <c r="B31" s="236" t="s">
        <v>35</v>
      </c>
      <c r="C31" s="296">
        <f>'Branch ATM_1'!H28</f>
        <v>3</v>
      </c>
      <c r="D31" s="25">
        <v>0</v>
      </c>
      <c r="E31" s="25">
        <v>0</v>
      </c>
      <c r="F31" s="25">
        <v>24213</v>
      </c>
      <c r="G31" s="25">
        <v>0</v>
      </c>
      <c r="H31" s="25">
        <v>0</v>
      </c>
      <c r="I31" s="297">
        <v>97842</v>
      </c>
      <c r="J31" s="6">
        <v>0</v>
      </c>
      <c r="K31" s="6">
        <v>0</v>
      </c>
      <c r="L31" s="6">
        <f t="shared" si="4"/>
        <v>404.0887126750093</v>
      </c>
      <c r="N31" s="298"/>
    </row>
    <row r="32" spans="1:14" ht="15" customHeight="1">
      <c r="A32" s="235">
        <v>26</v>
      </c>
      <c r="B32" s="236" t="s">
        <v>36</v>
      </c>
      <c r="C32" s="296">
        <f>'Branch ATM_1'!H29</f>
        <v>8</v>
      </c>
      <c r="D32" s="25">
        <v>10647</v>
      </c>
      <c r="E32" s="25">
        <v>0</v>
      </c>
      <c r="F32" s="25">
        <v>44930</v>
      </c>
      <c r="G32" s="25">
        <v>1009</v>
      </c>
      <c r="H32" s="25">
        <v>0</v>
      </c>
      <c r="I32" s="297">
        <v>68761</v>
      </c>
      <c r="J32" s="6">
        <f>G32/D32*100</f>
        <v>9.476847938386399</v>
      </c>
      <c r="K32" s="6">
        <v>0</v>
      </c>
      <c r="L32" s="6">
        <f t="shared" si="4"/>
        <v>153.04028488760292</v>
      </c>
      <c r="N32" s="298"/>
    </row>
    <row r="33" spans="1:14" ht="15" customHeight="1">
      <c r="A33" s="235">
        <v>27</v>
      </c>
      <c r="B33" s="236" t="s">
        <v>37</v>
      </c>
      <c r="C33" s="296">
        <f>'Branch ATM_1'!H30</f>
        <v>1064</v>
      </c>
      <c r="D33" s="25">
        <v>723853</v>
      </c>
      <c r="E33" s="25">
        <v>2375713</v>
      </c>
      <c r="F33" s="25">
        <v>9316559</v>
      </c>
      <c r="G33" s="25">
        <v>550370</v>
      </c>
      <c r="H33" s="25">
        <v>1161256</v>
      </c>
      <c r="I33" s="297">
        <v>3269642</v>
      </c>
      <c r="J33" s="6">
        <f>G33/D33*100</f>
        <v>76.03339352050762</v>
      </c>
      <c r="K33" s="6">
        <f>H33/E33*100</f>
        <v>48.88031508856499</v>
      </c>
      <c r="L33" s="6">
        <f t="shared" si="4"/>
        <v>35.094952975664086</v>
      </c>
      <c r="N33" s="298"/>
    </row>
    <row r="34" spans="1:14" s="303" customFormat="1" ht="15" customHeight="1">
      <c r="A34" s="301"/>
      <c r="B34" s="301" t="s">
        <v>31</v>
      </c>
      <c r="C34" s="301">
        <f>'Branch ATM_1'!H31</f>
        <v>1090</v>
      </c>
      <c r="D34" s="32">
        <f aca="true" t="shared" si="6" ref="D34:I34">SUM(D28:D33)</f>
        <v>734500</v>
      </c>
      <c r="E34" s="32">
        <f t="shared" si="6"/>
        <v>2376494</v>
      </c>
      <c r="F34" s="32">
        <f t="shared" si="6"/>
        <v>9460142</v>
      </c>
      <c r="G34" s="32">
        <f t="shared" si="6"/>
        <v>551379</v>
      </c>
      <c r="H34" s="32">
        <f t="shared" si="6"/>
        <v>1161538</v>
      </c>
      <c r="I34" s="302">
        <f t="shared" si="6"/>
        <v>3633210</v>
      </c>
      <c r="J34" s="7">
        <f>G34/D34*100</f>
        <v>75.06861810755616</v>
      </c>
      <c r="K34" s="7">
        <f>H34/E34*100</f>
        <v>48.87611750755525</v>
      </c>
      <c r="L34" s="7">
        <f t="shared" si="4"/>
        <v>38.40544888226836</v>
      </c>
      <c r="N34" s="304"/>
    </row>
    <row r="35" spans="1:14" ht="15" customHeight="1">
      <c r="A35" s="235">
        <v>28</v>
      </c>
      <c r="B35" s="236" t="s">
        <v>38</v>
      </c>
      <c r="C35" s="296">
        <f>'Branch ATM_1'!H32</f>
        <v>112</v>
      </c>
      <c r="D35" s="25">
        <v>24969</v>
      </c>
      <c r="E35" s="25">
        <v>73828</v>
      </c>
      <c r="F35" s="25">
        <v>494681</v>
      </c>
      <c r="G35" s="25">
        <v>3977</v>
      </c>
      <c r="H35" s="25">
        <v>20717</v>
      </c>
      <c r="I35" s="297">
        <v>498447</v>
      </c>
      <c r="J35" s="6">
        <f>G35/D35*100</f>
        <v>15.92775041050903</v>
      </c>
      <c r="K35" s="6">
        <f>H35/E35*100</f>
        <v>28.06116920409601</v>
      </c>
      <c r="L35" s="6">
        <f t="shared" si="4"/>
        <v>100.76129869552297</v>
      </c>
      <c r="N35" s="298"/>
    </row>
    <row r="36" spans="1:14" ht="15" customHeight="1">
      <c r="A36" s="235">
        <v>29</v>
      </c>
      <c r="B36" s="236" t="s">
        <v>39</v>
      </c>
      <c r="C36" s="296">
        <f>'Branch ATM_1'!H33</f>
        <v>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97">
        <v>0</v>
      </c>
      <c r="J36" s="6">
        <v>0</v>
      </c>
      <c r="K36" s="6">
        <v>0</v>
      </c>
      <c r="L36" s="6">
        <v>0</v>
      </c>
      <c r="N36" s="298"/>
    </row>
    <row r="37" spans="1:14" ht="15" customHeight="1">
      <c r="A37" s="235">
        <v>30</v>
      </c>
      <c r="B37" s="236" t="s">
        <v>40</v>
      </c>
      <c r="C37" s="296">
        <f>'Branch ATM_1'!H34</f>
        <v>1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97">
        <v>0</v>
      </c>
      <c r="J37" s="6">
        <v>0</v>
      </c>
      <c r="K37" s="6">
        <v>0</v>
      </c>
      <c r="L37" s="6">
        <v>0</v>
      </c>
      <c r="N37" s="298"/>
    </row>
    <row r="38" spans="1:14" ht="15" customHeight="1">
      <c r="A38" s="235">
        <v>31</v>
      </c>
      <c r="B38" s="236" t="s">
        <v>41</v>
      </c>
      <c r="C38" s="296">
        <f>'Branch ATM_1'!H35</f>
        <v>116</v>
      </c>
      <c r="D38" s="25">
        <v>7956</v>
      </c>
      <c r="E38" s="25">
        <v>96034</v>
      </c>
      <c r="F38" s="25">
        <v>468805</v>
      </c>
      <c r="G38" s="25">
        <v>4825</v>
      </c>
      <c r="H38" s="25">
        <v>193712</v>
      </c>
      <c r="I38" s="297">
        <v>797551</v>
      </c>
      <c r="J38" s="6">
        <f aca="true" t="shared" si="7" ref="J38:L40">G38/D38*100</f>
        <v>60.64605329311211</v>
      </c>
      <c r="K38" s="6">
        <f t="shared" si="7"/>
        <v>201.71189370431307</v>
      </c>
      <c r="L38" s="6">
        <f t="shared" si="7"/>
        <v>170.12425208775502</v>
      </c>
      <c r="N38" s="298"/>
    </row>
    <row r="39" spans="1:14" ht="15" customHeight="1">
      <c r="A39" s="235">
        <v>32</v>
      </c>
      <c r="B39" s="236" t="s">
        <v>42</v>
      </c>
      <c r="C39" s="296">
        <f>'Branch ATM_1'!H36</f>
        <v>186</v>
      </c>
      <c r="D39" s="25">
        <v>915</v>
      </c>
      <c r="E39" s="25">
        <v>194453</v>
      </c>
      <c r="F39" s="25">
        <v>301241</v>
      </c>
      <c r="G39" s="25">
        <v>1892</v>
      </c>
      <c r="H39" s="25">
        <v>478987</v>
      </c>
      <c r="I39" s="297">
        <v>389030</v>
      </c>
      <c r="J39" s="6">
        <f t="shared" si="7"/>
        <v>206.77595628415298</v>
      </c>
      <c r="K39" s="6">
        <f t="shared" si="7"/>
        <v>246.3253331139144</v>
      </c>
      <c r="L39" s="6">
        <f t="shared" si="7"/>
        <v>129.1424474092172</v>
      </c>
      <c r="N39" s="298"/>
    </row>
    <row r="40" spans="1:14" ht="15" customHeight="1">
      <c r="A40" s="235">
        <v>33</v>
      </c>
      <c r="B40" s="236" t="s">
        <v>43</v>
      </c>
      <c r="C40" s="296">
        <f>'Branch ATM_1'!H37</f>
        <v>46</v>
      </c>
      <c r="D40" s="25">
        <v>2022</v>
      </c>
      <c r="E40" s="25">
        <v>8637</v>
      </c>
      <c r="F40" s="25">
        <v>270036</v>
      </c>
      <c r="G40" s="25">
        <v>2535</v>
      </c>
      <c r="H40" s="25">
        <v>11327</v>
      </c>
      <c r="I40" s="297">
        <v>248251</v>
      </c>
      <c r="J40" s="6">
        <f t="shared" si="7"/>
        <v>125.37091988130564</v>
      </c>
      <c r="K40" s="6">
        <f t="shared" si="7"/>
        <v>131.14507352089845</v>
      </c>
      <c r="L40" s="6">
        <f t="shared" si="7"/>
        <v>91.93255714052941</v>
      </c>
      <c r="N40" s="298"/>
    </row>
    <row r="41" spans="1:14" ht="15" customHeight="1">
      <c r="A41" s="235">
        <v>34</v>
      </c>
      <c r="B41" s="236" t="s">
        <v>44</v>
      </c>
      <c r="C41" s="296">
        <f>'Branch ATM_1'!H38</f>
        <v>2</v>
      </c>
      <c r="D41" s="25">
        <v>0</v>
      </c>
      <c r="E41" s="25">
        <v>0</v>
      </c>
      <c r="F41" s="25">
        <v>4127</v>
      </c>
      <c r="G41" s="25">
        <v>0</v>
      </c>
      <c r="H41" s="25">
        <v>0</v>
      </c>
      <c r="I41" s="297">
        <v>15726</v>
      </c>
      <c r="J41" s="6">
        <v>0</v>
      </c>
      <c r="K41" s="6">
        <v>0</v>
      </c>
      <c r="L41" s="6">
        <f>I41/F41*100</f>
        <v>381.05161133995637</v>
      </c>
      <c r="N41" s="298"/>
    </row>
    <row r="42" spans="1:14" ht="15" customHeight="1">
      <c r="A42" s="235">
        <v>35</v>
      </c>
      <c r="B42" s="236" t="s">
        <v>45</v>
      </c>
      <c r="C42" s="296">
        <f>'Branch ATM_1'!H39</f>
        <v>7</v>
      </c>
      <c r="D42" s="25">
        <v>0</v>
      </c>
      <c r="E42" s="25">
        <v>0</v>
      </c>
      <c r="F42" s="25">
        <v>16788</v>
      </c>
      <c r="G42" s="25">
        <v>0</v>
      </c>
      <c r="H42" s="25">
        <v>0</v>
      </c>
      <c r="I42" s="297">
        <v>25869</v>
      </c>
      <c r="J42" s="6">
        <v>0</v>
      </c>
      <c r="K42" s="6">
        <v>0</v>
      </c>
      <c r="L42" s="6">
        <f>I42/F42*100</f>
        <v>154.09220872051466</v>
      </c>
      <c r="N42" s="298"/>
    </row>
    <row r="43" spans="1:14" ht="15" customHeight="1">
      <c r="A43" s="235">
        <v>36</v>
      </c>
      <c r="B43" s="236" t="s">
        <v>46</v>
      </c>
      <c r="C43" s="296">
        <f>'Branch ATM_1'!H40</f>
        <v>25</v>
      </c>
      <c r="D43" s="25">
        <v>747</v>
      </c>
      <c r="E43" s="25">
        <v>2581</v>
      </c>
      <c r="F43" s="25">
        <v>49964</v>
      </c>
      <c r="G43" s="25">
        <v>16634</v>
      </c>
      <c r="H43" s="25">
        <v>18169</v>
      </c>
      <c r="I43" s="297">
        <v>74594</v>
      </c>
      <c r="J43" s="6">
        <f>G43/D43*100</f>
        <v>2226.773761713521</v>
      </c>
      <c r="K43" s="6">
        <f>H43/E43*100</f>
        <v>703.9519566059666</v>
      </c>
      <c r="L43" s="6">
        <f>I43/F43*100</f>
        <v>149.29549275478345</v>
      </c>
      <c r="N43" s="298"/>
    </row>
    <row r="44" spans="1:14" ht="15" customHeight="1">
      <c r="A44" s="235">
        <v>37</v>
      </c>
      <c r="B44" s="236" t="s">
        <v>47</v>
      </c>
      <c r="C44" s="296">
        <f>'Branch ATM_1'!H41</f>
        <v>2</v>
      </c>
      <c r="D44" s="25">
        <v>0</v>
      </c>
      <c r="E44" s="25">
        <v>0</v>
      </c>
      <c r="F44" s="25">
        <v>20999</v>
      </c>
      <c r="G44" s="25">
        <v>0</v>
      </c>
      <c r="H44" s="25">
        <v>0</v>
      </c>
      <c r="I44" s="297">
        <v>889</v>
      </c>
      <c r="J44" s="6">
        <v>0</v>
      </c>
      <c r="K44" s="6">
        <v>0</v>
      </c>
      <c r="L44" s="6">
        <f>I44/F44*100</f>
        <v>4.233534930234773</v>
      </c>
      <c r="N44" s="298"/>
    </row>
    <row r="45" spans="1:14" ht="15" customHeight="1">
      <c r="A45" s="235">
        <v>38</v>
      </c>
      <c r="B45" s="236" t="s">
        <v>48</v>
      </c>
      <c r="C45" s="296">
        <f>'Branch ATM_1'!H42</f>
        <v>10</v>
      </c>
      <c r="D45" s="25">
        <v>309</v>
      </c>
      <c r="E45" s="25">
        <v>2566</v>
      </c>
      <c r="F45" s="25">
        <v>34360</v>
      </c>
      <c r="G45" s="25">
        <v>363</v>
      </c>
      <c r="H45" s="25">
        <v>1630</v>
      </c>
      <c r="I45" s="297">
        <v>11716</v>
      </c>
      <c r="J45" s="6">
        <f>G45/D45*100</f>
        <v>117.4757281553398</v>
      </c>
      <c r="K45" s="6">
        <f>H45/E45*100</f>
        <v>63.52299298519096</v>
      </c>
      <c r="L45" s="6">
        <f>I45/F45*100</f>
        <v>34.09778812572759</v>
      </c>
      <c r="N45" s="298"/>
    </row>
    <row r="46" spans="1:14" ht="15" customHeight="1">
      <c r="A46" s="235">
        <v>39</v>
      </c>
      <c r="B46" s="236" t="s">
        <v>49</v>
      </c>
      <c r="C46" s="296">
        <f>'Branch ATM_1'!H43</f>
        <v>2</v>
      </c>
      <c r="D46" s="25">
        <v>0</v>
      </c>
      <c r="E46" s="25">
        <v>14315</v>
      </c>
      <c r="F46" s="25">
        <v>0</v>
      </c>
      <c r="G46" s="25">
        <v>0</v>
      </c>
      <c r="H46" s="25">
        <v>3610</v>
      </c>
      <c r="I46" s="297">
        <v>0</v>
      </c>
      <c r="J46" s="6">
        <v>0</v>
      </c>
      <c r="K46" s="6">
        <f>H46/E46*100</f>
        <v>25.218302479916172</v>
      </c>
      <c r="L46" s="6">
        <v>0</v>
      </c>
      <c r="N46" s="298"/>
    </row>
    <row r="47" spans="1:14" ht="15" customHeight="1">
      <c r="A47" s="235">
        <v>40</v>
      </c>
      <c r="B47" s="236" t="s">
        <v>50</v>
      </c>
      <c r="C47" s="296">
        <f>'Branch ATM_1'!H44</f>
        <v>8</v>
      </c>
      <c r="D47" s="25">
        <v>0</v>
      </c>
      <c r="E47" s="25">
        <v>0</v>
      </c>
      <c r="F47" s="25">
        <v>18531</v>
      </c>
      <c r="G47" s="25">
        <v>0</v>
      </c>
      <c r="H47" s="25">
        <v>0</v>
      </c>
      <c r="I47" s="297">
        <v>12228</v>
      </c>
      <c r="J47" s="6">
        <v>0</v>
      </c>
      <c r="K47" s="6">
        <v>0</v>
      </c>
      <c r="L47" s="6">
        <f>I47/F47*100</f>
        <v>65.98672494738547</v>
      </c>
      <c r="N47" s="298"/>
    </row>
    <row r="48" spans="1:14" ht="15" customHeight="1">
      <c r="A48" s="235">
        <v>41</v>
      </c>
      <c r="B48" s="236" t="s">
        <v>51</v>
      </c>
      <c r="C48" s="296">
        <f>'Branch ATM_1'!H45</f>
        <v>13</v>
      </c>
      <c r="D48" s="25">
        <v>91</v>
      </c>
      <c r="E48" s="25">
        <v>26588</v>
      </c>
      <c r="F48" s="25">
        <v>16638</v>
      </c>
      <c r="G48" s="25">
        <v>4616</v>
      </c>
      <c r="H48" s="25">
        <v>18523</v>
      </c>
      <c r="I48" s="297">
        <v>35587</v>
      </c>
      <c r="J48" s="6">
        <f>G48/D48*100</f>
        <v>5072.527472527472</v>
      </c>
      <c r="K48" s="6">
        <f>H48/E48*100</f>
        <v>69.6667669625395</v>
      </c>
      <c r="L48" s="6">
        <f>I48/F48*100</f>
        <v>213.8898906118524</v>
      </c>
      <c r="N48" s="298"/>
    </row>
    <row r="49" spans="1:14" ht="15" customHeight="1">
      <c r="A49" s="235">
        <v>42</v>
      </c>
      <c r="B49" s="236" t="s">
        <v>52</v>
      </c>
      <c r="C49" s="296">
        <f>'Branch ATM_1'!H46</f>
        <v>19</v>
      </c>
      <c r="D49" s="25">
        <v>0</v>
      </c>
      <c r="E49" s="25">
        <v>0</v>
      </c>
      <c r="F49" s="25">
        <v>91670</v>
      </c>
      <c r="G49" s="25">
        <v>0</v>
      </c>
      <c r="H49" s="25">
        <v>0</v>
      </c>
      <c r="I49" s="297">
        <v>58821</v>
      </c>
      <c r="J49" s="6">
        <v>0</v>
      </c>
      <c r="K49" s="6">
        <v>0</v>
      </c>
      <c r="L49" s="6">
        <f>I49/F49*100</f>
        <v>64.16603032616996</v>
      </c>
      <c r="N49" s="298"/>
    </row>
    <row r="50" spans="1:14" ht="15" customHeight="1">
      <c r="A50" s="235">
        <v>43</v>
      </c>
      <c r="B50" s="236" t="s">
        <v>53</v>
      </c>
      <c r="C50" s="296">
        <f>'Branch ATM_1'!H47</f>
        <v>3</v>
      </c>
      <c r="D50" s="25">
        <v>0</v>
      </c>
      <c r="E50" s="25">
        <v>0</v>
      </c>
      <c r="F50" s="25">
        <v>11060</v>
      </c>
      <c r="G50" s="25">
        <v>0</v>
      </c>
      <c r="H50" s="25">
        <v>0</v>
      </c>
      <c r="I50" s="297">
        <v>3783</v>
      </c>
      <c r="J50" s="6">
        <v>0</v>
      </c>
      <c r="K50" s="6">
        <v>0</v>
      </c>
      <c r="L50" s="6">
        <f>I50/F50*100</f>
        <v>34.20433996383363</v>
      </c>
      <c r="N50" s="298"/>
    </row>
    <row r="51" spans="1:14" ht="15" customHeight="1">
      <c r="A51" s="235">
        <v>44</v>
      </c>
      <c r="B51" s="236" t="s">
        <v>54</v>
      </c>
      <c r="C51" s="296">
        <f>'Branch ATM_1'!H48</f>
        <v>3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97">
        <v>0</v>
      </c>
      <c r="J51" s="6">
        <v>0</v>
      </c>
      <c r="K51" s="6">
        <v>0</v>
      </c>
      <c r="L51" s="6">
        <v>0</v>
      </c>
      <c r="N51" s="298"/>
    </row>
    <row r="52" spans="1:14" ht="15" customHeight="1">
      <c r="A52" s="235">
        <v>45</v>
      </c>
      <c r="B52" s="236" t="s">
        <v>55</v>
      </c>
      <c r="C52" s="296">
        <f>'Branch ATM_1'!H49</f>
        <v>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97">
        <v>0</v>
      </c>
      <c r="J52" s="6">
        <v>0</v>
      </c>
      <c r="K52" s="6">
        <v>0</v>
      </c>
      <c r="L52" s="6">
        <v>0</v>
      </c>
      <c r="N52" s="298"/>
    </row>
    <row r="53" spans="1:14" ht="15" customHeight="1">
      <c r="A53" s="235">
        <v>46</v>
      </c>
      <c r="B53" s="236" t="s">
        <v>315</v>
      </c>
      <c r="C53" s="296">
        <f>'Branch ATM_1'!H50</f>
        <v>1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97">
        <v>0</v>
      </c>
      <c r="J53" s="6">
        <v>0</v>
      </c>
      <c r="K53" s="6">
        <v>0</v>
      </c>
      <c r="L53" s="6">
        <v>0</v>
      </c>
      <c r="N53" s="298"/>
    </row>
    <row r="54" spans="1:14" s="303" customFormat="1" ht="15" customHeight="1">
      <c r="A54" s="301"/>
      <c r="B54" s="301" t="s">
        <v>31</v>
      </c>
      <c r="C54" s="301">
        <f>'Branch ATM_1'!H51</f>
        <v>559</v>
      </c>
      <c r="D54" s="32">
        <f aca="true" t="shared" si="8" ref="D54:I54">SUM(D35:D53)</f>
        <v>37009</v>
      </c>
      <c r="E54" s="32">
        <f t="shared" si="8"/>
        <v>419002</v>
      </c>
      <c r="F54" s="32">
        <f t="shared" si="8"/>
        <v>1798900</v>
      </c>
      <c r="G54" s="32">
        <f t="shared" si="8"/>
        <v>34842</v>
      </c>
      <c r="H54" s="32">
        <f t="shared" si="8"/>
        <v>746675</v>
      </c>
      <c r="I54" s="302">
        <f t="shared" si="8"/>
        <v>2172492</v>
      </c>
      <c r="J54" s="7">
        <f aca="true" t="shared" si="9" ref="J54:L58">G54/D54*100</f>
        <v>94.14466751330758</v>
      </c>
      <c r="K54" s="7">
        <f t="shared" si="9"/>
        <v>178.20320666727127</v>
      </c>
      <c r="L54" s="7">
        <f t="shared" si="9"/>
        <v>120.76780254600033</v>
      </c>
      <c r="N54" s="304"/>
    </row>
    <row r="55" spans="1:14" ht="15" customHeight="1">
      <c r="A55" s="235">
        <v>47</v>
      </c>
      <c r="B55" s="236" t="s">
        <v>56</v>
      </c>
      <c r="C55" s="296">
        <f>'Branch ATM_1'!H52</f>
        <v>432</v>
      </c>
      <c r="D55" s="25">
        <v>302495</v>
      </c>
      <c r="E55" s="25">
        <v>7217</v>
      </c>
      <c r="F55" s="25">
        <v>108649</v>
      </c>
      <c r="G55" s="25">
        <v>158732</v>
      </c>
      <c r="H55" s="25">
        <v>56196</v>
      </c>
      <c r="I55" s="297">
        <v>21160</v>
      </c>
      <c r="J55" s="6">
        <f t="shared" si="9"/>
        <v>52.47425577282269</v>
      </c>
      <c r="K55" s="6">
        <f t="shared" si="9"/>
        <v>778.6614936954413</v>
      </c>
      <c r="L55" s="6">
        <f t="shared" si="9"/>
        <v>19.47555890988412</v>
      </c>
      <c r="N55" s="298"/>
    </row>
    <row r="56" spans="1:14" ht="15" customHeight="1">
      <c r="A56" s="235">
        <v>48</v>
      </c>
      <c r="B56" s="236" t="s">
        <v>57</v>
      </c>
      <c r="C56" s="296">
        <f>'Branch ATM_1'!H53</f>
        <v>455</v>
      </c>
      <c r="D56" s="25">
        <v>209953</v>
      </c>
      <c r="E56" s="25">
        <v>241921</v>
      </c>
      <c r="F56" s="25">
        <v>142133</v>
      </c>
      <c r="G56" s="25">
        <v>182579</v>
      </c>
      <c r="H56" s="25">
        <v>130564</v>
      </c>
      <c r="I56" s="297">
        <v>39632</v>
      </c>
      <c r="J56" s="6">
        <f t="shared" si="9"/>
        <v>86.96184384124066</v>
      </c>
      <c r="K56" s="6">
        <f t="shared" si="9"/>
        <v>53.96968431843453</v>
      </c>
      <c r="L56" s="6">
        <f t="shared" si="9"/>
        <v>27.88374269170425</v>
      </c>
      <c r="N56" s="298"/>
    </row>
    <row r="57" spans="1:14" ht="15" customHeight="1">
      <c r="A57" s="235">
        <v>49</v>
      </c>
      <c r="B57" s="236" t="s">
        <v>58</v>
      </c>
      <c r="C57" s="296">
        <f>'Branch ATM_1'!H54</f>
        <v>362</v>
      </c>
      <c r="D57" s="25">
        <v>182682.83044460003</v>
      </c>
      <c r="E57" s="25">
        <v>196821.31744710004</v>
      </c>
      <c r="F57" s="25">
        <v>62203.866198400014</v>
      </c>
      <c r="G57" s="25">
        <v>237050.4965842</v>
      </c>
      <c r="H57" s="25">
        <v>119958.15426610003</v>
      </c>
      <c r="I57" s="297">
        <v>28092.554852999994</v>
      </c>
      <c r="J57" s="6">
        <f t="shared" si="9"/>
        <v>129.76068742053315</v>
      </c>
      <c r="K57" s="6">
        <f t="shared" si="9"/>
        <v>60.94774479819309</v>
      </c>
      <c r="L57" s="6">
        <f t="shared" si="9"/>
        <v>45.16207202201618</v>
      </c>
      <c r="N57" s="298"/>
    </row>
    <row r="58" spans="1:14" s="303" customFormat="1" ht="15" customHeight="1">
      <c r="A58" s="301"/>
      <c r="B58" s="301" t="s">
        <v>31</v>
      </c>
      <c r="C58" s="301">
        <f>'Branch ATM_1'!H55</f>
        <v>1249</v>
      </c>
      <c r="D58" s="32">
        <f aca="true" t="shared" si="10" ref="D58:I58">SUM(D55:D57)</f>
        <v>695130.8304446</v>
      </c>
      <c r="E58" s="32">
        <f t="shared" si="10"/>
        <v>445959.31744710007</v>
      </c>
      <c r="F58" s="32">
        <f t="shared" si="10"/>
        <v>312985.86619840004</v>
      </c>
      <c r="G58" s="32">
        <f t="shared" si="10"/>
        <v>578361.4965842001</v>
      </c>
      <c r="H58" s="32">
        <f t="shared" si="10"/>
        <v>306718.1542661</v>
      </c>
      <c r="I58" s="302">
        <f t="shared" si="10"/>
        <v>88884.554853</v>
      </c>
      <c r="J58" s="7">
        <f t="shared" si="9"/>
        <v>83.20181917615204</v>
      </c>
      <c r="K58" s="7">
        <f t="shared" si="9"/>
        <v>68.7771602176432</v>
      </c>
      <c r="L58" s="7">
        <f t="shared" si="9"/>
        <v>28.39890373728779</v>
      </c>
      <c r="N58" s="304"/>
    </row>
    <row r="59" spans="1:14" ht="15" customHeight="1">
      <c r="A59" s="235">
        <v>50</v>
      </c>
      <c r="B59" s="236" t="s">
        <v>59</v>
      </c>
      <c r="C59" s="296">
        <f>'Branch ATM_1'!H56</f>
        <v>853</v>
      </c>
      <c r="D59" s="25">
        <v>1198398</v>
      </c>
      <c r="E59" s="25">
        <v>470072</v>
      </c>
      <c r="F59" s="25">
        <v>0</v>
      </c>
      <c r="G59" s="25">
        <v>1400789</v>
      </c>
      <c r="H59" s="297">
        <v>206636</v>
      </c>
      <c r="I59" s="297">
        <v>0</v>
      </c>
      <c r="J59" s="6">
        <f aca="true" t="shared" si="11" ref="J59:K62">G59/D59*100</f>
        <v>116.88846276445722</v>
      </c>
      <c r="K59" s="6">
        <f t="shared" si="11"/>
        <v>43.95837233445089</v>
      </c>
      <c r="L59" s="6">
        <v>0</v>
      </c>
      <c r="N59" s="298"/>
    </row>
    <row r="60" spans="1:14" ht="15" customHeight="1">
      <c r="A60" s="235">
        <v>51</v>
      </c>
      <c r="B60" s="236" t="s">
        <v>60</v>
      </c>
      <c r="C60" s="296">
        <f>'Branch ATM_1'!H57</f>
        <v>268</v>
      </c>
      <c r="D60" s="25">
        <v>1919</v>
      </c>
      <c r="E60" s="25">
        <v>2816</v>
      </c>
      <c r="F60" s="25">
        <v>0</v>
      </c>
      <c r="G60" s="25">
        <v>103725</v>
      </c>
      <c r="H60" s="25">
        <v>0</v>
      </c>
      <c r="I60" s="297">
        <v>0</v>
      </c>
      <c r="J60" s="6">
        <f t="shared" si="11"/>
        <v>5405.158936946326</v>
      </c>
      <c r="K60" s="6">
        <f t="shared" si="11"/>
        <v>0</v>
      </c>
      <c r="L60" s="6">
        <v>0</v>
      </c>
      <c r="N60" s="298"/>
    </row>
    <row r="61" spans="1:14" s="303" customFormat="1" ht="15" customHeight="1">
      <c r="A61" s="301"/>
      <c r="B61" s="301" t="s">
        <v>31</v>
      </c>
      <c r="C61" s="301">
        <f>'Branch ATM_1'!H58</f>
        <v>1121</v>
      </c>
      <c r="D61" s="32">
        <f aca="true" t="shared" si="12" ref="D61:I61">SUM(D59:D60)</f>
        <v>1200317</v>
      </c>
      <c r="E61" s="32">
        <f t="shared" si="12"/>
        <v>472888</v>
      </c>
      <c r="F61" s="32">
        <f t="shared" si="12"/>
        <v>0</v>
      </c>
      <c r="G61" s="32">
        <f t="shared" si="12"/>
        <v>1504514</v>
      </c>
      <c r="H61" s="32">
        <f t="shared" si="12"/>
        <v>206636</v>
      </c>
      <c r="I61" s="302">
        <f t="shared" si="12"/>
        <v>0</v>
      </c>
      <c r="J61" s="6">
        <f t="shared" si="11"/>
        <v>125.34305520958213</v>
      </c>
      <c r="K61" s="6">
        <f t="shared" si="11"/>
        <v>43.69660469286597</v>
      </c>
      <c r="L61" s="6">
        <v>0</v>
      </c>
      <c r="N61" s="304"/>
    </row>
    <row r="62" spans="1:14" s="303" customFormat="1" ht="15" customHeight="1">
      <c r="A62" s="388" t="s">
        <v>0</v>
      </c>
      <c r="B62" s="389"/>
      <c r="C62" s="301">
        <f>'Branch ATM_1'!H59</f>
        <v>6946</v>
      </c>
      <c r="D62" s="32">
        <f aca="true" t="shared" si="13" ref="D62:I62">D61+D58+D54+D34+D27</f>
        <v>4418435.8304446</v>
      </c>
      <c r="E62" s="32">
        <f t="shared" si="13"/>
        <v>6147731.3174471</v>
      </c>
      <c r="F62" s="32">
        <f t="shared" si="13"/>
        <v>20364548.8661984</v>
      </c>
      <c r="G62" s="32">
        <f t="shared" si="13"/>
        <v>4166314.4965842003</v>
      </c>
      <c r="H62" s="32">
        <f t="shared" si="13"/>
        <v>3943791.1542661</v>
      </c>
      <c r="I62" s="302">
        <f t="shared" si="13"/>
        <v>11620771.554853</v>
      </c>
      <c r="J62" s="7">
        <f t="shared" si="11"/>
        <v>94.29387811579849</v>
      </c>
      <c r="K62" s="7">
        <f t="shared" si="11"/>
        <v>64.15034995224538</v>
      </c>
      <c r="L62" s="7">
        <f>I62/F62*100</f>
        <v>57.063731837150854</v>
      </c>
      <c r="N62" s="304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2:L2"/>
    <mergeCell ref="J4:L4"/>
    <mergeCell ref="A1:L1"/>
    <mergeCell ref="A62:B62"/>
    <mergeCell ref="A4:A5"/>
    <mergeCell ref="B4:B5"/>
    <mergeCell ref="C4:C5"/>
    <mergeCell ref="D4:F4"/>
    <mergeCell ref="G4:I4"/>
    <mergeCell ref="K3:L3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1:I35"/>
  <sheetViews>
    <sheetView zoomScalePageLayoutView="0"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" sqref="G3:H3"/>
    </sheetView>
  </sheetViews>
  <sheetFormatPr defaultColWidth="9.140625" defaultRowHeight="12.75"/>
  <cols>
    <col min="1" max="1" width="17.00390625" style="116" customWidth="1"/>
    <col min="2" max="2" width="10.7109375" style="115" customWidth="1"/>
    <col min="3" max="3" width="10.57421875" style="115" customWidth="1"/>
    <col min="4" max="4" width="11.140625" style="115" customWidth="1"/>
    <col min="5" max="5" width="12.421875" style="115" customWidth="1"/>
    <col min="6" max="6" width="11.28125" style="115" customWidth="1"/>
    <col min="7" max="7" width="9.57421875" style="117" customWidth="1"/>
    <col min="8" max="8" width="6.7109375" style="115" bestFit="1" customWidth="1"/>
    <col min="9" max="16384" width="9.140625" style="115" customWidth="1"/>
  </cols>
  <sheetData>
    <row r="1" spans="1:9" ht="14.25">
      <c r="A1" s="405" t="s">
        <v>512</v>
      </c>
      <c r="B1" s="405"/>
      <c r="C1" s="405"/>
      <c r="D1" s="405"/>
      <c r="E1" s="405"/>
      <c r="F1" s="405"/>
      <c r="G1" s="405"/>
      <c r="H1" s="405"/>
      <c r="I1" s="283"/>
    </row>
    <row r="2" spans="1:9" ht="15.75">
      <c r="A2" s="406" t="s">
        <v>538</v>
      </c>
      <c r="B2" s="406"/>
      <c r="C2" s="406"/>
      <c r="D2" s="406"/>
      <c r="E2" s="406"/>
      <c r="F2" s="406"/>
      <c r="G2" s="406"/>
      <c r="H2" s="406"/>
      <c r="I2" s="283"/>
    </row>
    <row r="3" spans="1:9" ht="14.25" customHeight="1">
      <c r="A3" s="66"/>
      <c r="B3" s="37"/>
      <c r="C3" s="35"/>
      <c r="D3" s="16"/>
      <c r="E3" s="16"/>
      <c r="F3" s="16"/>
      <c r="G3" s="488" t="s">
        <v>269</v>
      </c>
      <c r="H3" s="488"/>
      <c r="I3" s="283"/>
    </row>
    <row r="4" spans="1:9" ht="84.75" customHeight="1">
      <c r="A4" s="277" t="s">
        <v>974</v>
      </c>
      <c r="B4" s="277" t="s">
        <v>975</v>
      </c>
      <c r="C4" s="277" t="s">
        <v>976</v>
      </c>
      <c r="D4" s="277" t="s">
        <v>977</v>
      </c>
      <c r="E4" s="277" t="s">
        <v>978</v>
      </c>
      <c r="F4" s="277" t="s">
        <v>979</v>
      </c>
      <c r="G4" s="277" t="s">
        <v>980</v>
      </c>
      <c r="H4" s="277" t="s">
        <v>981</v>
      </c>
      <c r="I4" s="282" t="s">
        <v>982</v>
      </c>
    </row>
    <row r="5" spans="1:9" ht="12.75">
      <c r="A5" s="278" t="s">
        <v>983</v>
      </c>
      <c r="B5" s="279">
        <v>1517</v>
      </c>
      <c r="C5" s="279">
        <v>94</v>
      </c>
      <c r="D5" s="279">
        <v>596</v>
      </c>
      <c r="E5" s="279"/>
      <c r="F5" s="279"/>
      <c r="G5" s="279">
        <v>713</v>
      </c>
      <c r="H5" s="279">
        <v>114</v>
      </c>
      <c r="I5" s="279">
        <v>1517</v>
      </c>
    </row>
    <row r="6" spans="1:9" ht="12.75">
      <c r="A6" s="278" t="s">
        <v>984</v>
      </c>
      <c r="B6" s="279">
        <v>9</v>
      </c>
      <c r="C6" s="279"/>
      <c r="D6" s="279">
        <v>3</v>
      </c>
      <c r="E6" s="279"/>
      <c r="F6" s="279"/>
      <c r="G6" s="279">
        <v>6</v>
      </c>
      <c r="H6" s="279"/>
      <c r="I6" s="279">
        <v>9</v>
      </c>
    </row>
    <row r="7" spans="1:9" ht="12.75">
      <c r="A7" s="278" t="s">
        <v>985</v>
      </c>
      <c r="B7" s="279">
        <v>148</v>
      </c>
      <c r="C7" s="279">
        <v>0</v>
      </c>
      <c r="D7" s="279">
        <v>93</v>
      </c>
      <c r="E7" s="279">
        <v>0</v>
      </c>
      <c r="F7" s="279">
        <v>0</v>
      </c>
      <c r="G7" s="279">
        <v>55</v>
      </c>
      <c r="H7" s="279">
        <v>0</v>
      </c>
      <c r="I7" s="279">
        <v>148</v>
      </c>
    </row>
    <row r="8" spans="1:9" ht="12.75">
      <c r="A8" s="278" t="s">
        <v>986</v>
      </c>
      <c r="B8" s="279">
        <v>728</v>
      </c>
      <c r="C8" s="279">
        <v>1</v>
      </c>
      <c r="D8" s="279">
        <v>52</v>
      </c>
      <c r="E8" s="279">
        <v>3</v>
      </c>
      <c r="F8" s="279"/>
      <c r="G8" s="279">
        <v>258</v>
      </c>
      <c r="H8" s="279">
        <v>414</v>
      </c>
      <c r="I8" s="279">
        <v>728</v>
      </c>
    </row>
    <row r="9" spans="1:9" ht="12.75">
      <c r="A9" s="278" t="s">
        <v>987</v>
      </c>
      <c r="B9" s="279">
        <v>3430</v>
      </c>
      <c r="C9" s="279">
        <v>162</v>
      </c>
      <c r="D9" s="279">
        <v>787</v>
      </c>
      <c r="E9" s="279"/>
      <c r="F9" s="279"/>
      <c r="G9" s="279">
        <v>2481</v>
      </c>
      <c r="H9" s="279"/>
      <c r="I9" s="279">
        <v>3430</v>
      </c>
    </row>
    <row r="10" spans="1:9" ht="12.75">
      <c r="A10" s="278" t="s">
        <v>988</v>
      </c>
      <c r="B10" s="279">
        <v>1249</v>
      </c>
      <c r="C10" s="279">
        <v>28</v>
      </c>
      <c r="D10" s="279">
        <v>0</v>
      </c>
      <c r="E10" s="279"/>
      <c r="F10" s="279"/>
      <c r="G10" s="279">
        <v>1221</v>
      </c>
      <c r="H10" s="279"/>
      <c r="I10" s="279">
        <v>1249</v>
      </c>
    </row>
    <row r="11" spans="1:9" ht="12.75">
      <c r="A11" s="278" t="s">
        <v>989</v>
      </c>
      <c r="B11" s="279">
        <v>214</v>
      </c>
      <c r="C11" s="279">
        <v>4</v>
      </c>
      <c r="D11" s="279">
        <v>157</v>
      </c>
      <c r="E11" s="279">
        <v>0</v>
      </c>
      <c r="F11" s="279">
        <v>0</v>
      </c>
      <c r="G11" s="279">
        <v>0</v>
      </c>
      <c r="H11" s="279">
        <v>53</v>
      </c>
      <c r="I11" s="279">
        <v>214</v>
      </c>
    </row>
    <row r="12" spans="1:9" ht="12.75">
      <c r="A12" s="278" t="s">
        <v>990</v>
      </c>
      <c r="B12" s="279">
        <v>5904</v>
      </c>
      <c r="C12" s="279">
        <v>20</v>
      </c>
      <c r="D12" s="279">
        <v>903</v>
      </c>
      <c r="E12" s="279">
        <v>2713</v>
      </c>
      <c r="F12" s="279">
        <v>1484</v>
      </c>
      <c r="G12" s="279">
        <v>743</v>
      </c>
      <c r="H12" s="279">
        <v>41</v>
      </c>
      <c r="I12" s="279">
        <v>5904</v>
      </c>
    </row>
    <row r="13" spans="1:9" ht="12.75">
      <c r="A13" s="278" t="s">
        <v>57</v>
      </c>
      <c r="B13" s="279">
        <v>5737</v>
      </c>
      <c r="C13" s="279">
        <v>0</v>
      </c>
      <c r="D13" s="279">
        <v>1203</v>
      </c>
      <c r="E13" s="279">
        <v>711</v>
      </c>
      <c r="F13" s="279">
        <v>965</v>
      </c>
      <c r="G13" s="279">
        <v>2858</v>
      </c>
      <c r="H13" s="279">
        <v>0</v>
      </c>
      <c r="I13" s="279">
        <v>5737</v>
      </c>
    </row>
    <row r="14" spans="1:9" ht="12.75">
      <c r="A14" s="278" t="s">
        <v>991</v>
      </c>
      <c r="B14" s="279">
        <v>87</v>
      </c>
      <c r="C14" s="279">
        <v>0</v>
      </c>
      <c r="D14" s="279">
        <v>25</v>
      </c>
      <c r="E14" s="279">
        <v>0</v>
      </c>
      <c r="F14" s="279">
        <v>0</v>
      </c>
      <c r="G14" s="279">
        <v>62</v>
      </c>
      <c r="H14" s="279">
        <v>0</v>
      </c>
      <c r="I14" s="279">
        <v>87</v>
      </c>
    </row>
    <row r="15" spans="1:9" ht="12.75">
      <c r="A15" s="278" t="s">
        <v>992</v>
      </c>
      <c r="B15" s="279">
        <v>124</v>
      </c>
      <c r="C15" s="279">
        <v>0</v>
      </c>
      <c r="D15" s="279">
        <v>124</v>
      </c>
      <c r="E15" s="279">
        <v>0</v>
      </c>
      <c r="F15" s="279">
        <v>0</v>
      </c>
      <c r="G15" s="279">
        <v>0</v>
      </c>
      <c r="H15" s="279">
        <v>0</v>
      </c>
      <c r="I15" s="279">
        <v>124</v>
      </c>
    </row>
    <row r="16" spans="1:9" ht="12.75">
      <c r="A16" s="278" t="s">
        <v>993</v>
      </c>
      <c r="B16" s="279">
        <v>165</v>
      </c>
      <c r="C16" s="279"/>
      <c r="D16" s="279">
        <v>47</v>
      </c>
      <c r="E16" s="279">
        <v>69</v>
      </c>
      <c r="F16" s="279"/>
      <c r="G16" s="279">
        <v>49</v>
      </c>
      <c r="H16" s="279"/>
      <c r="I16" s="279">
        <v>165</v>
      </c>
    </row>
    <row r="17" spans="1:9" ht="12.75">
      <c r="A17" s="278" t="s">
        <v>263</v>
      </c>
      <c r="B17" s="279">
        <v>1470</v>
      </c>
      <c r="C17" s="279">
        <v>6</v>
      </c>
      <c r="D17" s="279">
        <v>196</v>
      </c>
      <c r="E17" s="279">
        <v>686</v>
      </c>
      <c r="F17" s="279"/>
      <c r="G17" s="279">
        <v>582</v>
      </c>
      <c r="H17" s="279"/>
      <c r="I17" s="279">
        <v>1470</v>
      </c>
    </row>
    <row r="18" spans="1:9" ht="12.75">
      <c r="A18" s="278" t="s">
        <v>261</v>
      </c>
      <c r="B18" s="279">
        <v>42</v>
      </c>
      <c r="C18" s="279">
        <v>13</v>
      </c>
      <c r="D18" s="279">
        <v>6</v>
      </c>
      <c r="E18" s="279">
        <v>5</v>
      </c>
      <c r="F18" s="279">
        <v>11</v>
      </c>
      <c r="G18" s="279">
        <v>0</v>
      </c>
      <c r="H18" s="279">
        <v>7</v>
      </c>
      <c r="I18" s="279">
        <v>42</v>
      </c>
    </row>
    <row r="19" spans="1:9" ht="12.75">
      <c r="A19" s="278" t="s">
        <v>994</v>
      </c>
      <c r="B19" s="279">
        <v>51</v>
      </c>
      <c r="C19" s="279"/>
      <c r="D19" s="279">
        <v>14</v>
      </c>
      <c r="E19" s="279">
        <v>0</v>
      </c>
      <c r="F19" s="279">
        <v>0</v>
      </c>
      <c r="G19" s="279">
        <v>37</v>
      </c>
      <c r="H19" s="279">
        <v>0</v>
      </c>
      <c r="I19" s="279">
        <v>51</v>
      </c>
    </row>
    <row r="20" spans="1:9" ht="12.75">
      <c r="A20" s="278" t="s">
        <v>995</v>
      </c>
      <c r="B20" s="279">
        <v>27</v>
      </c>
      <c r="C20" s="279"/>
      <c r="D20" s="279">
        <v>18</v>
      </c>
      <c r="E20" s="279"/>
      <c r="F20" s="279">
        <v>8</v>
      </c>
      <c r="G20" s="279">
        <v>1</v>
      </c>
      <c r="H20" s="279"/>
      <c r="I20" s="279">
        <v>27</v>
      </c>
    </row>
    <row r="21" spans="1:9" ht="12.75">
      <c r="A21" s="278" t="s">
        <v>996</v>
      </c>
      <c r="B21" s="279">
        <v>41</v>
      </c>
      <c r="C21" s="279">
        <v>0</v>
      </c>
      <c r="D21" s="279">
        <v>9</v>
      </c>
      <c r="E21" s="279">
        <v>6</v>
      </c>
      <c r="F21" s="279">
        <v>2</v>
      </c>
      <c r="G21" s="279">
        <v>24</v>
      </c>
      <c r="H21" s="279">
        <v>0</v>
      </c>
      <c r="I21" s="279">
        <v>41</v>
      </c>
    </row>
    <row r="22" spans="1:9" ht="12.75">
      <c r="A22" s="278" t="s">
        <v>997</v>
      </c>
      <c r="B22" s="279">
        <v>3</v>
      </c>
      <c r="C22" s="279"/>
      <c r="D22" s="279"/>
      <c r="E22" s="279"/>
      <c r="F22" s="279"/>
      <c r="G22" s="279">
        <v>3</v>
      </c>
      <c r="H22" s="279"/>
      <c r="I22" s="279">
        <v>3</v>
      </c>
    </row>
    <row r="23" spans="1:9" ht="12.75">
      <c r="A23" s="278" t="s">
        <v>56</v>
      </c>
      <c r="B23" s="279">
        <v>7113</v>
      </c>
      <c r="C23" s="279">
        <v>926</v>
      </c>
      <c r="D23" s="279">
        <v>4247</v>
      </c>
      <c r="E23" s="279"/>
      <c r="F23" s="279"/>
      <c r="G23" s="279">
        <v>0</v>
      </c>
      <c r="H23" s="279">
        <v>1940</v>
      </c>
      <c r="I23" s="279">
        <v>7113</v>
      </c>
    </row>
    <row r="24" spans="1:9" ht="12.75">
      <c r="A24" s="278" t="s">
        <v>58</v>
      </c>
      <c r="B24" s="279">
        <v>3951</v>
      </c>
      <c r="C24" s="279">
        <v>1</v>
      </c>
      <c r="D24" s="279">
        <v>482</v>
      </c>
      <c r="E24" s="279"/>
      <c r="F24" s="279"/>
      <c r="G24" s="279">
        <v>1</v>
      </c>
      <c r="H24" s="279">
        <v>3467</v>
      </c>
      <c r="I24" s="279">
        <v>3951</v>
      </c>
    </row>
    <row r="25" spans="1:9" ht="12.75">
      <c r="A25" s="278" t="s">
        <v>393</v>
      </c>
      <c r="B25" s="279">
        <v>122</v>
      </c>
      <c r="C25" s="279">
        <v>3</v>
      </c>
      <c r="D25" s="279">
        <v>44</v>
      </c>
      <c r="E25" s="279"/>
      <c r="F25" s="279">
        <v>66</v>
      </c>
      <c r="G25" s="279">
        <v>0</v>
      </c>
      <c r="H25" s="279">
        <v>9</v>
      </c>
      <c r="I25" s="279">
        <v>122</v>
      </c>
    </row>
    <row r="26" spans="1:9" ht="12.75">
      <c r="A26" s="278" t="s">
        <v>998</v>
      </c>
      <c r="B26" s="279">
        <v>2085</v>
      </c>
      <c r="C26" s="279">
        <v>86</v>
      </c>
      <c r="D26" s="279">
        <v>510</v>
      </c>
      <c r="E26" s="279">
        <v>143</v>
      </c>
      <c r="F26" s="279">
        <v>98</v>
      </c>
      <c r="G26" s="279">
        <v>1232</v>
      </c>
      <c r="H26" s="279">
        <v>16</v>
      </c>
      <c r="I26" s="279">
        <v>2085</v>
      </c>
    </row>
    <row r="27" spans="1:9" ht="12.75">
      <c r="A27" s="278" t="s">
        <v>999</v>
      </c>
      <c r="B27" s="279">
        <v>68</v>
      </c>
      <c r="C27" s="279">
        <v>5</v>
      </c>
      <c r="D27" s="279"/>
      <c r="E27" s="279">
        <v>1</v>
      </c>
      <c r="F27" s="279"/>
      <c r="G27" s="279">
        <v>62</v>
      </c>
      <c r="H27" s="279"/>
      <c r="I27" s="279">
        <v>68</v>
      </c>
    </row>
    <row r="28" spans="1:9" ht="12.75">
      <c r="A28" s="278" t="s">
        <v>258</v>
      </c>
      <c r="B28" s="279">
        <v>15</v>
      </c>
      <c r="C28" s="279"/>
      <c r="D28" s="279"/>
      <c r="E28" s="279"/>
      <c r="F28" s="279"/>
      <c r="G28" s="279">
        <v>15</v>
      </c>
      <c r="H28" s="279"/>
      <c r="I28" s="279">
        <v>15</v>
      </c>
    </row>
    <row r="29" spans="1:9" ht="12.75">
      <c r="A29" s="278" t="s">
        <v>1000</v>
      </c>
      <c r="B29" s="279">
        <v>9863</v>
      </c>
      <c r="C29" s="279">
        <v>5</v>
      </c>
      <c r="D29" s="279">
        <v>2400</v>
      </c>
      <c r="E29" s="279"/>
      <c r="F29" s="279"/>
      <c r="G29" s="279">
        <v>0</v>
      </c>
      <c r="H29" s="279">
        <v>7458</v>
      </c>
      <c r="I29" s="279">
        <v>9863</v>
      </c>
    </row>
    <row r="30" spans="1:9" ht="12.75">
      <c r="A30" s="278" t="s">
        <v>1001</v>
      </c>
      <c r="B30" s="279">
        <v>296</v>
      </c>
      <c r="C30" s="279">
        <v>13</v>
      </c>
      <c r="D30" s="279">
        <v>22</v>
      </c>
      <c r="E30" s="279"/>
      <c r="F30" s="279"/>
      <c r="G30" s="279">
        <v>40</v>
      </c>
      <c r="H30" s="279">
        <v>221</v>
      </c>
      <c r="I30" s="279">
        <v>296</v>
      </c>
    </row>
    <row r="31" spans="1:9" ht="12.75">
      <c r="A31" s="278" t="s">
        <v>1002</v>
      </c>
      <c r="B31" s="279">
        <v>2183</v>
      </c>
      <c r="C31" s="279">
        <v>33</v>
      </c>
      <c r="D31" s="279">
        <v>530</v>
      </c>
      <c r="E31" s="279">
        <v>1566</v>
      </c>
      <c r="F31" s="279">
        <v>44</v>
      </c>
      <c r="G31" s="279">
        <v>8</v>
      </c>
      <c r="H31" s="279">
        <v>2</v>
      </c>
      <c r="I31" s="279">
        <v>2183</v>
      </c>
    </row>
    <row r="32" spans="1:9" ht="12.75">
      <c r="A32" s="278" t="s">
        <v>1003</v>
      </c>
      <c r="B32" s="279">
        <v>910</v>
      </c>
      <c r="C32" s="279"/>
      <c r="D32" s="279">
        <v>145</v>
      </c>
      <c r="E32" s="279"/>
      <c r="F32" s="279"/>
      <c r="G32" s="279">
        <v>765</v>
      </c>
      <c r="H32" s="279"/>
      <c r="I32" s="279">
        <v>910</v>
      </c>
    </row>
    <row r="33" spans="1:9" ht="12.75">
      <c r="A33" s="278" t="s">
        <v>1004</v>
      </c>
      <c r="B33" s="279">
        <v>8</v>
      </c>
      <c r="C33" s="279">
        <v>2</v>
      </c>
      <c r="D33" s="279"/>
      <c r="E33" s="279"/>
      <c r="F33" s="279"/>
      <c r="G33" s="279">
        <v>0</v>
      </c>
      <c r="H33" s="279">
        <v>6</v>
      </c>
      <c r="I33" s="279">
        <v>8</v>
      </c>
    </row>
    <row r="34" spans="1:9" ht="12.75">
      <c r="A34" s="278" t="s">
        <v>1005</v>
      </c>
      <c r="B34" s="279">
        <v>100</v>
      </c>
      <c r="C34" s="279"/>
      <c r="D34" s="279"/>
      <c r="E34" s="279"/>
      <c r="F34" s="279"/>
      <c r="G34" s="279">
        <v>100</v>
      </c>
      <c r="H34" s="279"/>
      <c r="I34" s="279">
        <v>100</v>
      </c>
    </row>
    <row r="35" spans="1:9" ht="12.75">
      <c r="A35" s="280" t="s">
        <v>398</v>
      </c>
      <c r="B35" s="281">
        <f>SUM(B5:B34)</f>
        <v>47660</v>
      </c>
      <c r="C35" s="281">
        <f aca="true" t="shared" si="0" ref="C35:I35">SUM(C5:C34)</f>
        <v>1402</v>
      </c>
      <c r="D35" s="281">
        <f t="shared" si="0"/>
        <v>12613</v>
      </c>
      <c r="E35" s="281">
        <f t="shared" si="0"/>
        <v>5903</v>
      </c>
      <c r="F35" s="281">
        <f t="shared" si="0"/>
        <v>2678</v>
      </c>
      <c r="G35" s="281">
        <f t="shared" si="0"/>
        <v>11316</v>
      </c>
      <c r="H35" s="281">
        <f t="shared" si="0"/>
        <v>13748</v>
      </c>
      <c r="I35" s="281">
        <f t="shared" si="0"/>
        <v>47660</v>
      </c>
    </row>
  </sheetData>
  <sheetProtection/>
  <mergeCells count="3">
    <mergeCell ref="G3:H3"/>
    <mergeCell ref="A1:H1"/>
    <mergeCell ref="A2:H2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F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2" sqref="I12"/>
    </sheetView>
  </sheetViews>
  <sheetFormatPr defaultColWidth="9.140625" defaultRowHeight="12.75"/>
  <cols>
    <col min="1" max="1" width="9.140625" style="242" customWidth="1"/>
    <col min="2" max="2" width="23.421875" style="242" bestFit="1" customWidth="1"/>
    <col min="3" max="3" width="13.00390625" style="242" customWidth="1"/>
    <col min="4" max="4" width="11.57421875" style="242" customWidth="1"/>
    <col min="5" max="5" width="13.7109375" style="242" customWidth="1"/>
    <col min="6" max="16384" width="9.140625" style="242" customWidth="1"/>
  </cols>
  <sheetData>
    <row r="1" spans="1:6" ht="15.75">
      <c r="A1" s="489" t="s">
        <v>1028</v>
      </c>
      <c r="B1" s="489"/>
      <c r="C1" s="489"/>
      <c r="D1" s="489"/>
      <c r="E1" s="489"/>
      <c r="F1" s="489"/>
    </row>
    <row r="2" spans="1:6" ht="15.75">
      <c r="A2" s="406" t="s">
        <v>538</v>
      </c>
      <c r="B2" s="406"/>
      <c r="C2" s="406"/>
      <c r="D2" s="406"/>
      <c r="E2" s="406"/>
      <c r="F2" s="406"/>
    </row>
    <row r="3" spans="1:6" ht="13.5" customHeight="1" thickBot="1">
      <c r="A3" s="66"/>
      <c r="B3" s="37"/>
      <c r="C3" s="35"/>
      <c r="D3" s="16"/>
      <c r="E3" s="488" t="s">
        <v>1029</v>
      </c>
      <c r="F3" s="488"/>
    </row>
    <row r="4" spans="1:6" ht="15" thickBot="1">
      <c r="A4" s="260" t="s">
        <v>356</v>
      </c>
      <c r="B4" s="261" t="s">
        <v>357</v>
      </c>
      <c r="C4" s="261" t="s">
        <v>358</v>
      </c>
      <c r="D4" s="261" t="s">
        <v>359</v>
      </c>
      <c r="E4" s="261" t="s">
        <v>360</v>
      </c>
      <c r="F4" s="262" t="s">
        <v>0</v>
      </c>
    </row>
    <row r="5" spans="1:6" ht="13.5" thickBot="1">
      <c r="A5" s="263">
        <v>1</v>
      </c>
      <c r="B5" s="264" t="s">
        <v>37</v>
      </c>
      <c r="C5" s="265">
        <v>406212</v>
      </c>
      <c r="D5" s="265">
        <v>2043099</v>
      </c>
      <c r="E5" s="265">
        <v>12306</v>
      </c>
      <c r="F5" s="265">
        <v>2461617</v>
      </c>
    </row>
    <row r="6" spans="1:6" ht="13.5" thickBot="1">
      <c r="A6" s="263">
        <v>2</v>
      </c>
      <c r="B6" s="266" t="s">
        <v>16</v>
      </c>
      <c r="C6" s="267">
        <v>317320</v>
      </c>
      <c r="D6" s="267">
        <v>852298</v>
      </c>
      <c r="E6" s="267">
        <v>3029</v>
      </c>
      <c r="F6" s="267">
        <v>1172647</v>
      </c>
    </row>
    <row r="7" spans="1:6" ht="13.5" thickBot="1">
      <c r="A7" s="263">
        <v>3</v>
      </c>
      <c r="B7" s="264" t="s">
        <v>13</v>
      </c>
      <c r="C7" s="265">
        <v>182632</v>
      </c>
      <c r="D7" s="265">
        <v>634241</v>
      </c>
      <c r="E7" s="265">
        <v>4101</v>
      </c>
      <c r="F7" s="265">
        <v>820974</v>
      </c>
    </row>
    <row r="8" spans="1:6" ht="13.5" thickBot="1">
      <c r="A8" s="263">
        <v>4</v>
      </c>
      <c r="B8" s="266" t="s">
        <v>27</v>
      </c>
      <c r="C8" s="267">
        <v>140952</v>
      </c>
      <c r="D8" s="267">
        <v>495962</v>
      </c>
      <c r="E8" s="267">
        <v>1550</v>
      </c>
      <c r="F8" s="267">
        <v>638464</v>
      </c>
    </row>
    <row r="9" spans="1:6" ht="13.5" thickBot="1">
      <c r="A9" s="263">
        <v>5</v>
      </c>
      <c r="B9" s="264" t="s">
        <v>24</v>
      </c>
      <c r="C9" s="265">
        <v>112603</v>
      </c>
      <c r="D9" s="265">
        <v>517323</v>
      </c>
      <c r="E9" s="265">
        <v>2111</v>
      </c>
      <c r="F9" s="265">
        <v>632037</v>
      </c>
    </row>
    <row r="10" spans="1:6" ht="13.5" thickBot="1">
      <c r="A10" s="263">
        <v>6</v>
      </c>
      <c r="B10" s="266" t="s">
        <v>1006</v>
      </c>
      <c r="C10" s="267">
        <v>94793</v>
      </c>
      <c r="D10" s="267">
        <v>528673</v>
      </c>
      <c r="E10" s="267">
        <v>55</v>
      </c>
      <c r="F10" s="267">
        <v>623521</v>
      </c>
    </row>
    <row r="11" spans="1:6" ht="13.5" thickBot="1">
      <c r="A11" s="263">
        <v>7</v>
      </c>
      <c r="B11" s="264" t="s">
        <v>964</v>
      </c>
      <c r="C11" s="265">
        <v>101581</v>
      </c>
      <c r="D11" s="265">
        <v>423955</v>
      </c>
      <c r="E11" s="265">
        <v>1703</v>
      </c>
      <c r="F11" s="265">
        <v>527239</v>
      </c>
    </row>
    <row r="12" spans="1:6" ht="13.5" thickBot="1">
      <c r="A12" s="263">
        <v>8</v>
      </c>
      <c r="B12" s="266" t="s">
        <v>350</v>
      </c>
      <c r="C12" s="267">
        <v>68809</v>
      </c>
      <c r="D12" s="267">
        <v>413076</v>
      </c>
      <c r="E12" s="267">
        <v>1689</v>
      </c>
      <c r="F12" s="267">
        <v>483574</v>
      </c>
    </row>
    <row r="13" spans="1:6" ht="13.5" thickBot="1">
      <c r="A13" s="263">
        <v>9</v>
      </c>
      <c r="B13" s="264" t="s">
        <v>366</v>
      </c>
      <c r="C13" s="265">
        <v>37608</v>
      </c>
      <c r="D13" s="265">
        <v>384212</v>
      </c>
      <c r="E13" s="265">
        <v>4012</v>
      </c>
      <c r="F13" s="265">
        <v>425832</v>
      </c>
    </row>
    <row r="14" spans="1:6" ht="13.5" thickBot="1">
      <c r="A14" s="263">
        <v>10</v>
      </c>
      <c r="B14" s="266" t="s">
        <v>14</v>
      </c>
      <c r="C14" s="267">
        <v>106687</v>
      </c>
      <c r="D14" s="267">
        <v>251425</v>
      </c>
      <c r="E14" s="267">
        <v>1234</v>
      </c>
      <c r="F14" s="267">
        <v>359346</v>
      </c>
    </row>
    <row r="15" spans="1:6" ht="13.5" thickBot="1">
      <c r="A15" s="263">
        <v>11</v>
      </c>
      <c r="B15" s="264" t="s">
        <v>10</v>
      </c>
      <c r="C15" s="265">
        <v>61782</v>
      </c>
      <c r="D15" s="265">
        <v>249150</v>
      </c>
      <c r="E15" s="265">
        <v>1837</v>
      </c>
      <c r="F15" s="265">
        <v>312769</v>
      </c>
    </row>
    <row r="16" spans="1:6" ht="13.5" thickBot="1">
      <c r="A16" s="263">
        <v>12</v>
      </c>
      <c r="B16" s="266" t="s">
        <v>12</v>
      </c>
      <c r="C16" s="267">
        <v>85545</v>
      </c>
      <c r="D16" s="267">
        <v>186373</v>
      </c>
      <c r="E16" s="267">
        <v>2320</v>
      </c>
      <c r="F16" s="267">
        <v>274238</v>
      </c>
    </row>
    <row r="17" spans="1:6" ht="13.5" thickBot="1">
      <c r="A17" s="263">
        <v>13</v>
      </c>
      <c r="B17" s="264" t="s">
        <v>26</v>
      </c>
      <c r="C17" s="265">
        <v>55533</v>
      </c>
      <c r="D17" s="265">
        <v>134100</v>
      </c>
      <c r="E17" s="265">
        <v>692</v>
      </c>
      <c r="F17" s="265">
        <v>190325</v>
      </c>
    </row>
    <row r="18" spans="1:6" ht="13.5" thickBot="1">
      <c r="A18" s="263">
        <v>14</v>
      </c>
      <c r="B18" s="266" t="s">
        <v>15</v>
      </c>
      <c r="C18" s="267">
        <v>42440</v>
      </c>
      <c r="D18" s="267">
        <v>90887</v>
      </c>
      <c r="E18" s="267">
        <v>654</v>
      </c>
      <c r="F18" s="267">
        <v>133981</v>
      </c>
    </row>
    <row r="19" spans="1:6" ht="13.5" thickBot="1">
      <c r="A19" s="263">
        <v>15</v>
      </c>
      <c r="B19" s="264" t="s">
        <v>262</v>
      </c>
      <c r="C19" s="265">
        <v>25767</v>
      </c>
      <c r="D19" s="265">
        <v>107431</v>
      </c>
      <c r="E19" s="265">
        <v>263</v>
      </c>
      <c r="F19" s="265">
        <v>133461</v>
      </c>
    </row>
    <row r="20" spans="1:6" ht="13.5" thickBot="1">
      <c r="A20" s="263">
        <v>16</v>
      </c>
      <c r="B20" s="266" t="s">
        <v>42</v>
      </c>
      <c r="C20" s="267">
        <v>11177</v>
      </c>
      <c r="D20" s="267">
        <v>110836</v>
      </c>
      <c r="E20" s="267">
        <v>580</v>
      </c>
      <c r="F20" s="267">
        <v>122593</v>
      </c>
    </row>
    <row r="21" spans="1:6" ht="13.5" thickBot="1">
      <c r="A21" s="263">
        <v>17</v>
      </c>
      <c r="B21" s="264" t="s">
        <v>1007</v>
      </c>
      <c r="C21" s="265">
        <v>12714</v>
      </c>
      <c r="D21" s="265">
        <v>102550</v>
      </c>
      <c r="E21" s="265">
        <v>0</v>
      </c>
      <c r="F21" s="265">
        <v>115264</v>
      </c>
    </row>
    <row r="22" spans="1:6" ht="13.5" thickBot="1">
      <c r="A22" s="263">
        <v>18</v>
      </c>
      <c r="B22" s="266" t="s">
        <v>41</v>
      </c>
      <c r="C22" s="267">
        <v>31108</v>
      </c>
      <c r="D22" s="267">
        <v>66173</v>
      </c>
      <c r="E22" s="267">
        <v>753</v>
      </c>
      <c r="F22" s="267">
        <v>98034</v>
      </c>
    </row>
    <row r="23" spans="1:6" ht="13.5" thickBot="1">
      <c r="A23" s="263">
        <v>19</v>
      </c>
      <c r="B23" s="264" t="s">
        <v>18</v>
      </c>
      <c r="C23" s="265">
        <v>20220</v>
      </c>
      <c r="D23" s="265">
        <v>65269</v>
      </c>
      <c r="E23" s="265">
        <v>367</v>
      </c>
      <c r="F23" s="265">
        <v>85856</v>
      </c>
    </row>
    <row r="24" spans="1:6" ht="13.5" thickBot="1">
      <c r="A24" s="263">
        <v>20</v>
      </c>
      <c r="B24" s="266" t="s">
        <v>1008</v>
      </c>
      <c r="C24" s="267">
        <v>21276</v>
      </c>
      <c r="D24" s="267">
        <v>53216</v>
      </c>
      <c r="E24" s="267">
        <v>372</v>
      </c>
      <c r="F24" s="267">
        <v>74864</v>
      </c>
    </row>
    <row r="25" spans="1:6" ht="13.5" thickBot="1">
      <c r="A25" s="263">
        <v>21</v>
      </c>
      <c r="B25" s="264" t="s">
        <v>1009</v>
      </c>
      <c r="C25" s="265">
        <v>20853</v>
      </c>
      <c r="D25" s="265">
        <v>53280</v>
      </c>
      <c r="E25" s="265">
        <v>349</v>
      </c>
      <c r="F25" s="265">
        <v>74482</v>
      </c>
    </row>
    <row r="26" spans="1:6" ht="13.5" thickBot="1">
      <c r="A26" s="263">
        <v>22</v>
      </c>
      <c r="B26" s="266" t="s">
        <v>29</v>
      </c>
      <c r="C26" s="267">
        <v>12004</v>
      </c>
      <c r="D26" s="267">
        <v>54720</v>
      </c>
      <c r="E26" s="267">
        <v>233</v>
      </c>
      <c r="F26" s="267">
        <v>66957</v>
      </c>
    </row>
    <row r="27" spans="1:6" ht="13.5" thickBot="1">
      <c r="A27" s="263">
        <v>23</v>
      </c>
      <c r="B27" s="264" t="s">
        <v>21</v>
      </c>
      <c r="C27" s="265">
        <v>13732</v>
      </c>
      <c r="D27" s="265">
        <v>39576</v>
      </c>
      <c r="E27" s="265">
        <v>351</v>
      </c>
      <c r="F27" s="265">
        <v>53659</v>
      </c>
    </row>
    <row r="28" spans="1:6" ht="13.5" thickBot="1">
      <c r="A28" s="263">
        <v>24</v>
      </c>
      <c r="B28" s="266" t="s">
        <v>17</v>
      </c>
      <c r="C28" s="267">
        <v>13968</v>
      </c>
      <c r="D28" s="267">
        <v>34187</v>
      </c>
      <c r="E28" s="267">
        <v>296</v>
      </c>
      <c r="F28" s="267">
        <v>48451</v>
      </c>
    </row>
    <row r="29" spans="1:6" ht="13.5" thickBot="1">
      <c r="A29" s="263">
        <v>25</v>
      </c>
      <c r="B29" s="264" t="s">
        <v>38</v>
      </c>
      <c r="C29" s="265">
        <v>10869</v>
      </c>
      <c r="D29" s="265">
        <v>26712</v>
      </c>
      <c r="E29" s="265">
        <v>398</v>
      </c>
      <c r="F29" s="265">
        <v>37979</v>
      </c>
    </row>
    <row r="30" spans="1:6" ht="13.5" thickBot="1">
      <c r="A30" s="263">
        <v>26</v>
      </c>
      <c r="B30" s="266" t="s">
        <v>370</v>
      </c>
      <c r="C30" s="267">
        <v>8932</v>
      </c>
      <c r="D30" s="267">
        <v>24542</v>
      </c>
      <c r="E30" s="267">
        <v>60</v>
      </c>
      <c r="F30" s="267">
        <v>33534</v>
      </c>
    </row>
    <row r="31" spans="1:6" ht="13.5" thickBot="1">
      <c r="A31" s="263">
        <v>27</v>
      </c>
      <c r="B31" s="264" t="s">
        <v>11</v>
      </c>
      <c r="C31" s="265">
        <v>7257</v>
      </c>
      <c r="D31" s="265">
        <v>23686</v>
      </c>
      <c r="E31" s="265">
        <v>380</v>
      </c>
      <c r="F31" s="265">
        <v>31323</v>
      </c>
    </row>
    <row r="32" spans="1:6" ht="13.5" thickBot="1">
      <c r="A32" s="263">
        <v>28</v>
      </c>
      <c r="B32" s="266" t="s">
        <v>20</v>
      </c>
      <c r="C32" s="267">
        <v>9109</v>
      </c>
      <c r="D32" s="267">
        <v>18902</v>
      </c>
      <c r="E32" s="267">
        <v>600</v>
      </c>
      <c r="F32" s="267">
        <v>28611</v>
      </c>
    </row>
    <row r="33" spans="1:6" ht="13.5" thickBot="1">
      <c r="A33" s="263">
        <v>29</v>
      </c>
      <c r="B33" s="264" t="s">
        <v>1010</v>
      </c>
      <c r="C33" s="265">
        <v>8491</v>
      </c>
      <c r="D33" s="265">
        <v>18056</v>
      </c>
      <c r="E33" s="265">
        <v>0</v>
      </c>
      <c r="F33" s="265">
        <v>26547</v>
      </c>
    </row>
    <row r="34" spans="1:6" ht="13.5" thickBot="1">
      <c r="A34" s="263">
        <v>30</v>
      </c>
      <c r="B34" s="266" t="s">
        <v>28</v>
      </c>
      <c r="C34" s="267">
        <v>3956</v>
      </c>
      <c r="D34" s="267">
        <v>9977</v>
      </c>
      <c r="E34" s="267">
        <v>34</v>
      </c>
      <c r="F34" s="267">
        <v>13967</v>
      </c>
    </row>
    <row r="35" spans="1:6" ht="13.5" thickBot="1">
      <c r="A35" s="263">
        <v>31</v>
      </c>
      <c r="B35" s="264" t="s">
        <v>354</v>
      </c>
      <c r="C35" s="265">
        <v>1565</v>
      </c>
      <c r="D35" s="265">
        <v>5193</v>
      </c>
      <c r="E35" s="265">
        <v>17</v>
      </c>
      <c r="F35" s="265">
        <v>6775</v>
      </c>
    </row>
    <row r="36" spans="1:6" ht="13.5" thickBot="1">
      <c r="A36" s="263">
        <v>32</v>
      </c>
      <c r="B36" s="266" t="s">
        <v>1011</v>
      </c>
      <c r="C36" s="267">
        <v>1102</v>
      </c>
      <c r="D36" s="267">
        <v>4325</v>
      </c>
      <c r="E36" s="267">
        <v>136</v>
      </c>
      <c r="F36" s="267">
        <v>5563</v>
      </c>
    </row>
    <row r="37" spans="1:6" ht="13.5" thickBot="1">
      <c r="A37" s="263">
        <v>33</v>
      </c>
      <c r="B37" s="264" t="s">
        <v>264</v>
      </c>
      <c r="C37" s="265">
        <v>640</v>
      </c>
      <c r="D37" s="265">
        <v>3985</v>
      </c>
      <c r="E37" s="265">
        <v>30</v>
      </c>
      <c r="F37" s="265">
        <v>4655</v>
      </c>
    </row>
    <row r="38" spans="1:6" ht="13.5" thickBot="1">
      <c r="A38" s="263">
        <v>34</v>
      </c>
      <c r="B38" s="266" t="s">
        <v>46</v>
      </c>
      <c r="C38" s="267">
        <v>1826</v>
      </c>
      <c r="D38" s="267">
        <v>2615</v>
      </c>
      <c r="E38" s="267">
        <v>15</v>
      </c>
      <c r="F38" s="267">
        <v>4456</v>
      </c>
    </row>
    <row r="39" spans="1:6" ht="13.5" thickBot="1">
      <c r="A39" s="263">
        <v>35</v>
      </c>
      <c r="B39" s="264" t="s">
        <v>1012</v>
      </c>
      <c r="C39" s="265">
        <v>202</v>
      </c>
      <c r="D39" s="265">
        <v>1518</v>
      </c>
      <c r="E39" s="265">
        <v>12</v>
      </c>
      <c r="F39" s="265">
        <v>1732</v>
      </c>
    </row>
    <row r="40" spans="1:6" ht="13.5" thickBot="1">
      <c r="A40" s="263">
        <v>36</v>
      </c>
      <c r="B40" s="266" t="s">
        <v>1013</v>
      </c>
      <c r="C40" s="267">
        <v>553</v>
      </c>
      <c r="D40" s="267">
        <v>926</v>
      </c>
      <c r="E40" s="267">
        <v>0</v>
      </c>
      <c r="F40" s="267">
        <v>1479</v>
      </c>
    </row>
    <row r="41" spans="1:6" ht="13.5" thickBot="1">
      <c r="A41" s="263">
        <v>37</v>
      </c>
      <c r="B41" s="264" t="s">
        <v>353</v>
      </c>
      <c r="C41" s="265">
        <v>294</v>
      </c>
      <c r="D41" s="265">
        <v>1137</v>
      </c>
      <c r="E41" s="265">
        <v>16</v>
      </c>
      <c r="F41" s="265">
        <v>1447</v>
      </c>
    </row>
    <row r="42" spans="1:6" ht="13.5" thickBot="1">
      <c r="A42" s="263">
        <v>38</v>
      </c>
      <c r="B42" s="266" t="s">
        <v>1014</v>
      </c>
      <c r="C42" s="267">
        <v>490</v>
      </c>
      <c r="D42" s="267">
        <v>907</v>
      </c>
      <c r="E42" s="267">
        <v>17</v>
      </c>
      <c r="F42" s="267">
        <v>1414</v>
      </c>
    </row>
    <row r="43" spans="1:6" ht="13.5" thickBot="1">
      <c r="A43" s="263">
        <v>39</v>
      </c>
      <c r="B43" s="264" t="s">
        <v>1015</v>
      </c>
      <c r="C43" s="265">
        <v>352</v>
      </c>
      <c r="D43" s="265">
        <v>756</v>
      </c>
      <c r="E43" s="265">
        <v>14</v>
      </c>
      <c r="F43" s="265">
        <v>1122</v>
      </c>
    </row>
    <row r="44" spans="1:6" ht="13.5" thickBot="1">
      <c r="A44" s="263">
        <v>40</v>
      </c>
      <c r="B44" s="266" t="s">
        <v>1016</v>
      </c>
      <c r="C44" s="267">
        <v>399</v>
      </c>
      <c r="D44" s="267">
        <v>564</v>
      </c>
      <c r="E44" s="267">
        <v>13</v>
      </c>
      <c r="F44" s="267">
        <v>976</v>
      </c>
    </row>
    <row r="45" spans="1:6" ht="13.5" thickBot="1">
      <c r="A45" s="263">
        <v>41</v>
      </c>
      <c r="B45" s="264" t="s">
        <v>52</v>
      </c>
      <c r="C45" s="265">
        <v>403</v>
      </c>
      <c r="D45" s="265">
        <v>528</v>
      </c>
      <c r="E45" s="265">
        <v>18</v>
      </c>
      <c r="F45" s="265">
        <v>949</v>
      </c>
    </row>
    <row r="46" spans="1:6" ht="13.5" thickBot="1">
      <c r="A46" s="263">
        <v>42</v>
      </c>
      <c r="B46" s="266" t="s">
        <v>51</v>
      </c>
      <c r="C46" s="267">
        <v>241</v>
      </c>
      <c r="D46" s="267">
        <v>307</v>
      </c>
      <c r="E46" s="267">
        <v>64</v>
      </c>
      <c r="F46" s="267">
        <v>612</v>
      </c>
    </row>
    <row r="47" spans="1:6" ht="13.5" thickBot="1">
      <c r="A47" s="263">
        <v>43</v>
      </c>
      <c r="B47" s="264" t="s">
        <v>1017</v>
      </c>
      <c r="C47" s="265">
        <v>177</v>
      </c>
      <c r="D47" s="265">
        <v>359</v>
      </c>
      <c r="E47" s="265">
        <v>0</v>
      </c>
      <c r="F47" s="265">
        <v>536</v>
      </c>
    </row>
    <row r="48" spans="1:6" ht="13.5" thickBot="1">
      <c r="A48" s="263">
        <v>44</v>
      </c>
      <c r="B48" s="266" t="s">
        <v>1018</v>
      </c>
      <c r="C48" s="267">
        <v>105</v>
      </c>
      <c r="D48" s="267">
        <v>413</v>
      </c>
      <c r="E48" s="267">
        <v>5</v>
      </c>
      <c r="F48" s="267">
        <v>523</v>
      </c>
    </row>
    <row r="49" spans="1:6" ht="13.5" thickBot="1">
      <c r="A49" s="263">
        <v>45</v>
      </c>
      <c r="B49" s="264" t="s">
        <v>395</v>
      </c>
      <c r="C49" s="265">
        <v>171</v>
      </c>
      <c r="D49" s="265">
        <v>340</v>
      </c>
      <c r="E49" s="265">
        <v>1</v>
      </c>
      <c r="F49" s="265">
        <v>512</v>
      </c>
    </row>
    <row r="50" spans="1:6" ht="13.5" thickBot="1">
      <c r="A50" s="263">
        <v>46</v>
      </c>
      <c r="B50" s="266" t="s">
        <v>1019</v>
      </c>
      <c r="C50" s="267">
        <v>218</v>
      </c>
      <c r="D50" s="267">
        <v>285</v>
      </c>
      <c r="E50" s="267">
        <v>4</v>
      </c>
      <c r="F50" s="267">
        <v>507</v>
      </c>
    </row>
    <row r="51" spans="1:6" ht="13.5" thickBot="1">
      <c r="A51" s="263">
        <v>47</v>
      </c>
      <c r="B51" s="264" t="s">
        <v>1020</v>
      </c>
      <c r="C51" s="265">
        <v>182</v>
      </c>
      <c r="D51" s="265">
        <v>266</v>
      </c>
      <c r="E51" s="265">
        <v>8</v>
      </c>
      <c r="F51" s="265">
        <v>456</v>
      </c>
    </row>
    <row r="52" spans="1:6" ht="13.5" thickBot="1">
      <c r="A52" s="263">
        <v>48</v>
      </c>
      <c r="B52" s="266" t="s">
        <v>1021</v>
      </c>
      <c r="C52" s="267">
        <v>128</v>
      </c>
      <c r="D52" s="267">
        <v>278</v>
      </c>
      <c r="E52" s="267">
        <v>0</v>
      </c>
      <c r="F52" s="267">
        <v>406</v>
      </c>
    </row>
    <row r="53" spans="1:6" ht="13.5" thickBot="1">
      <c r="A53" s="263">
        <v>49</v>
      </c>
      <c r="B53" s="264" t="s">
        <v>1022</v>
      </c>
      <c r="C53" s="265">
        <v>75</v>
      </c>
      <c r="D53" s="265">
        <v>130</v>
      </c>
      <c r="E53" s="265">
        <v>3</v>
      </c>
      <c r="F53" s="265">
        <v>208</v>
      </c>
    </row>
    <row r="54" spans="1:6" ht="13.5" thickBot="1">
      <c r="A54" s="263">
        <v>50</v>
      </c>
      <c r="B54" s="266" t="s">
        <v>1023</v>
      </c>
      <c r="C54" s="267">
        <v>78</v>
      </c>
      <c r="D54" s="267">
        <v>125</v>
      </c>
      <c r="E54" s="267">
        <v>0</v>
      </c>
      <c r="F54" s="267">
        <v>203</v>
      </c>
    </row>
    <row r="55" spans="1:6" ht="13.5" thickBot="1">
      <c r="A55" s="263">
        <v>51</v>
      </c>
      <c r="B55" s="264" t="s">
        <v>54</v>
      </c>
      <c r="C55" s="265">
        <v>72</v>
      </c>
      <c r="D55" s="265">
        <v>107</v>
      </c>
      <c r="E55" s="265">
        <v>0</v>
      </c>
      <c r="F55" s="265">
        <v>179</v>
      </c>
    </row>
    <row r="56" spans="1:6" ht="13.5" thickBot="1">
      <c r="A56" s="263">
        <v>52</v>
      </c>
      <c r="B56" s="266" t="s">
        <v>1024</v>
      </c>
      <c r="C56" s="267">
        <v>74</v>
      </c>
      <c r="D56" s="267">
        <v>102</v>
      </c>
      <c r="E56" s="267">
        <v>0</v>
      </c>
      <c r="F56" s="267">
        <v>176</v>
      </c>
    </row>
    <row r="57" spans="1:6" ht="13.5" thickBot="1">
      <c r="A57" s="263">
        <v>53</v>
      </c>
      <c r="B57" s="264" t="s">
        <v>1025</v>
      </c>
      <c r="C57" s="265">
        <v>33</v>
      </c>
      <c r="D57" s="265">
        <v>64</v>
      </c>
      <c r="E57" s="265">
        <v>0</v>
      </c>
      <c r="F57" s="265">
        <v>97</v>
      </c>
    </row>
    <row r="58" spans="1:6" ht="13.5" thickBot="1">
      <c r="A58" s="263">
        <v>54</v>
      </c>
      <c r="B58" s="266" t="s">
        <v>1026</v>
      </c>
      <c r="C58" s="267">
        <v>8</v>
      </c>
      <c r="D58" s="267">
        <v>32</v>
      </c>
      <c r="E58" s="267">
        <v>0</v>
      </c>
      <c r="F58" s="267">
        <v>40</v>
      </c>
    </row>
    <row r="59" spans="1:6" ht="13.5" thickBot="1">
      <c r="A59" s="263">
        <v>55</v>
      </c>
      <c r="B59" s="264" t="s">
        <v>1027</v>
      </c>
      <c r="C59" s="265">
        <v>4</v>
      </c>
      <c r="D59" s="265">
        <v>4</v>
      </c>
      <c r="E59" s="265">
        <v>0</v>
      </c>
      <c r="F59" s="265">
        <v>8</v>
      </c>
    </row>
    <row r="60" spans="1:6" ht="13.5" thickBot="1">
      <c r="A60" s="263"/>
      <c r="B60" s="268" t="s">
        <v>0</v>
      </c>
      <c r="C60" s="269">
        <v>2055322</v>
      </c>
      <c r="D60" s="269">
        <v>8039153</v>
      </c>
      <c r="E60" s="269">
        <v>42702</v>
      </c>
      <c r="F60" s="269">
        <v>10137177</v>
      </c>
    </row>
  </sheetData>
  <sheetProtection/>
  <mergeCells count="3">
    <mergeCell ref="A1:F1"/>
    <mergeCell ref="A2:F2"/>
    <mergeCell ref="E3:F3"/>
  </mergeCells>
  <printOptions/>
  <pageMargins left="0.7" right="0.7" top="0.75" bottom="0.75" header="0.3" footer="0.3"/>
  <pageSetup horizontalDpi="600" verticalDpi="600" orientation="portrait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8"/>
  </sheetPr>
  <dimension ref="A1:G27"/>
  <sheetViews>
    <sheetView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15" sqref="D15"/>
    </sheetView>
  </sheetViews>
  <sheetFormatPr defaultColWidth="9.140625" defaultRowHeight="12.75"/>
  <cols>
    <col min="1" max="1" width="6.28125" style="259" customWidth="1"/>
    <col min="2" max="2" width="32.421875" style="259" customWidth="1"/>
    <col min="3" max="3" width="16.57421875" style="259" customWidth="1"/>
    <col min="4" max="4" width="21.421875" style="259" customWidth="1"/>
    <col min="5" max="5" width="16.140625" style="259" customWidth="1"/>
    <col min="6" max="6" width="17.28125" style="259" customWidth="1"/>
    <col min="7" max="7" width="13.28125" style="259" customWidth="1"/>
    <col min="8" max="16384" width="9.140625" style="259" customWidth="1"/>
  </cols>
  <sheetData>
    <row r="1" spans="1:7" ht="15" customHeight="1">
      <c r="A1" s="492" t="s">
        <v>973</v>
      </c>
      <c r="B1" s="492"/>
      <c r="C1" s="492"/>
      <c r="D1" s="492"/>
      <c r="E1" s="492"/>
      <c r="F1" s="492"/>
      <c r="G1" s="492"/>
    </row>
    <row r="2" spans="1:7" ht="15" customHeight="1">
      <c r="A2" s="493" t="s">
        <v>956</v>
      </c>
      <c r="B2" s="493" t="s">
        <v>362</v>
      </c>
      <c r="C2" s="493" t="s">
        <v>957</v>
      </c>
      <c r="D2" s="270" t="s">
        <v>958</v>
      </c>
      <c r="E2" s="493" t="s">
        <v>959</v>
      </c>
      <c r="F2" s="493" t="s">
        <v>960</v>
      </c>
      <c r="G2" s="493" t="s">
        <v>961</v>
      </c>
    </row>
    <row r="3" spans="1:7" ht="15" customHeight="1">
      <c r="A3" s="493"/>
      <c r="B3" s="493"/>
      <c r="C3" s="493"/>
      <c r="D3" s="270" t="s">
        <v>364</v>
      </c>
      <c r="E3" s="493"/>
      <c r="F3" s="493"/>
      <c r="G3" s="493"/>
    </row>
    <row r="4" spans="1:7" ht="15" customHeight="1">
      <c r="A4" s="490" t="s">
        <v>962</v>
      </c>
      <c r="B4" s="491"/>
      <c r="C4" s="271"/>
      <c r="D4" s="271"/>
      <c r="E4" s="271"/>
      <c r="F4" s="271"/>
      <c r="G4" s="272"/>
    </row>
    <row r="5" spans="1:7" ht="15" customHeight="1">
      <c r="A5" s="270">
        <v>1</v>
      </c>
      <c r="B5" s="273" t="s">
        <v>21</v>
      </c>
      <c r="C5" s="274">
        <v>13</v>
      </c>
      <c r="D5" s="274">
        <v>808</v>
      </c>
      <c r="E5" s="274">
        <v>662</v>
      </c>
      <c r="F5" s="274">
        <v>441</v>
      </c>
      <c r="G5" s="274">
        <v>54.58</v>
      </c>
    </row>
    <row r="6" spans="1:7" ht="15" customHeight="1">
      <c r="A6" s="270">
        <v>2</v>
      </c>
      <c r="B6" s="276" t="s">
        <v>262</v>
      </c>
      <c r="C6" s="274">
        <v>19</v>
      </c>
      <c r="D6" s="274">
        <v>1182</v>
      </c>
      <c r="E6" s="274">
        <v>676</v>
      </c>
      <c r="F6" s="274">
        <v>124</v>
      </c>
      <c r="G6" s="274">
        <v>10.49</v>
      </c>
    </row>
    <row r="7" spans="1:7" ht="15" customHeight="1">
      <c r="A7" s="270">
        <v>3</v>
      </c>
      <c r="B7" s="273" t="s">
        <v>14</v>
      </c>
      <c r="C7" s="274">
        <v>96</v>
      </c>
      <c r="D7" s="274">
        <v>5970</v>
      </c>
      <c r="E7" s="274">
        <v>3542</v>
      </c>
      <c r="F7" s="274">
        <v>1035</v>
      </c>
      <c r="G7" s="274">
        <v>17.34</v>
      </c>
    </row>
    <row r="8" spans="1:7" ht="15" customHeight="1">
      <c r="A8" s="270">
        <v>4</v>
      </c>
      <c r="B8" s="273" t="s">
        <v>27</v>
      </c>
      <c r="C8" s="274">
        <v>163</v>
      </c>
      <c r="D8" s="274">
        <v>10137</v>
      </c>
      <c r="E8" s="274">
        <v>5716</v>
      </c>
      <c r="F8" s="274">
        <v>861</v>
      </c>
      <c r="G8" s="274">
        <v>8.49</v>
      </c>
    </row>
    <row r="9" spans="1:7" ht="15" customHeight="1">
      <c r="A9" s="270">
        <v>5</v>
      </c>
      <c r="B9" s="273" t="s">
        <v>37</v>
      </c>
      <c r="C9" s="274">
        <v>669</v>
      </c>
      <c r="D9" s="274">
        <v>41604</v>
      </c>
      <c r="E9" s="274">
        <v>23619</v>
      </c>
      <c r="F9" s="274">
        <v>9901</v>
      </c>
      <c r="G9" s="274">
        <v>23.8</v>
      </c>
    </row>
    <row r="10" spans="1:7" ht="15" customHeight="1">
      <c r="A10" s="270">
        <v>6</v>
      </c>
      <c r="B10" s="273" t="s">
        <v>25</v>
      </c>
      <c r="C10" s="274">
        <v>27</v>
      </c>
      <c r="D10" s="274">
        <v>1679</v>
      </c>
      <c r="E10" s="274">
        <v>1116</v>
      </c>
      <c r="F10" s="274">
        <v>467</v>
      </c>
      <c r="G10" s="274">
        <v>27.81</v>
      </c>
    </row>
    <row r="11" spans="1:7" ht="15" customHeight="1">
      <c r="A11" s="270">
        <v>7</v>
      </c>
      <c r="B11" s="273" t="s">
        <v>13</v>
      </c>
      <c r="C11" s="274">
        <v>279</v>
      </c>
      <c r="D11" s="274">
        <v>17351</v>
      </c>
      <c r="E11" s="274">
        <v>8505</v>
      </c>
      <c r="F11" s="274">
        <v>2652</v>
      </c>
      <c r="G11" s="274">
        <v>15.28</v>
      </c>
    </row>
    <row r="12" spans="1:7" ht="15" customHeight="1">
      <c r="A12" s="270">
        <v>8</v>
      </c>
      <c r="B12" s="273" t="s">
        <v>16</v>
      </c>
      <c r="C12" s="274">
        <v>361</v>
      </c>
      <c r="D12" s="274">
        <v>22450</v>
      </c>
      <c r="E12" s="274">
        <v>13757</v>
      </c>
      <c r="F12" s="274">
        <v>5107</v>
      </c>
      <c r="G12" s="274">
        <v>22.75</v>
      </c>
    </row>
    <row r="13" spans="1:7" ht="15" customHeight="1">
      <c r="A13" s="270">
        <v>9</v>
      </c>
      <c r="B13" s="273" t="s">
        <v>12</v>
      </c>
      <c r="C13" s="274">
        <v>98</v>
      </c>
      <c r="D13" s="274">
        <v>6095</v>
      </c>
      <c r="E13" s="274">
        <v>3006</v>
      </c>
      <c r="F13" s="274">
        <v>1266</v>
      </c>
      <c r="G13" s="274">
        <v>20.77</v>
      </c>
    </row>
    <row r="14" spans="1:7" ht="15" customHeight="1">
      <c r="A14" s="270">
        <v>10</v>
      </c>
      <c r="B14" s="273" t="s">
        <v>10</v>
      </c>
      <c r="C14" s="274">
        <v>114</v>
      </c>
      <c r="D14" s="274">
        <v>7090</v>
      </c>
      <c r="E14" s="274">
        <v>3544</v>
      </c>
      <c r="F14" s="274">
        <v>1754</v>
      </c>
      <c r="G14" s="274">
        <v>24.74</v>
      </c>
    </row>
    <row r="15" spans="1:7" ht="15" customHeight="1">
      <c r="A15" s="270">
        <v>11</v>
      </c>
      <c r="B15" s="273" t="s">
        <v>365</v>
      </c>
      <c r="C15" s="274">
        <v>151</v>
      </c>
      <c r="D15" s="274">
        <v>9391</v>
      </c>
      <c r="E15" s="274">
        <v>5395</v>
      </c>
      <c r="F15" s="274">
        <v>2146</v>
      </c>
      <c r="G15" s="274">
        <v>22.85</v>
      </c>
    </row>
    <row r="16" spans="1:7" ht="15" customHeight="1">
      <c r="A16" s="490" t="s">
        <v>963</v>
      </c>
      <c r="B16" s="491"/>
      <c r="C16" s="271"/>
      <c r="D16" s="271"/>
      <c r="E16" s="271"/>
      <c r="F16" s="271"/>
      <c r="G16" s="272"/>
    </row>
    <row r="17" spans="1:7" ht="15" customHeight="1">
      <c r="A17" s="270">
        <v>12</v>
      </c>
      <c r="B17" s="276" t="s">
        <v>366</v>
      </c>
      <c r="C17" s="274">
        <v>391</v>
      </c>
      <c r="D17" s="274">
        <v>24316</v>
      </c>
      <c r="E17" s="274">
        <v>13680</v>
      </c>
      <c r="F17" s="274">
        <v>2911</v>
      </c>
      <c r="G17" s="274">
        <v>11.97</v>
      </c>
    </row>
    <row r="18" spans="1:7" ht="15" customHeight="1">
      <c r="A18" s="270">
        <v>13</v>
      </c>
      <c r="B18" s="276" t="s">
        <v>964</v>
      </c>
      <c r="C18" s="274">
        <v>405</v>
      </c>
      <c r="D18" s="274">
        <v>25187</v>
      </c>
      <c r="E18" s="274">
        <v>15049</v>
      </c>
      <c r="F18" s="274">
        <v>4593</v>
      </c>
      <c r="G18" s="274">
        <v>18.24</v>
      </c>
    </row>
    <row r="19" spans="1:7" ht="15" customHeight="1">
      <c r="A19" s="270">
        <v>14</v>
      </c>
      <c r="B19" s="276" t="s">
        <v>350</v>
      </c>
      <c r="C19" s="274">
        <v>315</v>
      </c>
      <c r="D19" s="274">
        <v>19590</v>
      </c>
      <c r="E19" s="274">
        <v>7878</v>
      </c>
      <c r="F19" s="274">
        <v>3364</v>
      </c>
      <c r="G19" s="274">
        <v>17.17</v>
      </c>
    </row>
    <row r="20" spans="1:7" ht="15" customHeight="1">
      <c r="A20" s="490" t="s">
        <v>965</v>
      </c>
      <c r="B20" s="491"/>
      <c r="C20" s="271"/>
      <c r="D20" s="271"/>
      <c r="E20" s="271"/>
      <c r="F20" s="271"/>
      <c r="G20" s="272"/>
    </row>
    <row r="21" spans="1:7" ht="15" customHeight="1">
      <c r="A21" s="270">
        <v>15</v>
      </c>
      <c r="B21" s="273" t="s">
        <v>966</v>
      </c>
      <c r="C21" s="274">
        <v>16</v>
      </c>
      <c r="D21" s="274">
        <v>995</v>
      </c>
      <c r="E21" s="274" t="s">
        <v>967</v>
      </c>
      <c r="F21" s="274">
        <v>60</v>
      </c>
      <c r="G21" s="274">
        <v>6.03</v>
      </c>
    </row>
    <row r="22" spans="1:7" ht="15" customHeight="1">
      <c r="A22" s="270">
        <v>16</v>
      </c>
      <c r="B22" s="273" t="s">
        <v>968</v>
      </c>
      <c r="C22" s="274">
        <v>12</v>
      </c>
      <c r="D22" s="274">
        <v>746</v>
      </c>
      <c r="E22" s="274">
        <v>321</v>
      </c>
      <c r="F22" s="274">
        <v>183</v>
      </c>
      <c r="G22" s="274">
        <v>24.53</v>
      </c>
    </row>
    <row r="23" spans="1:7" ht="15">
      <c r="A23" s="270">
        <v>17</v>
      </c>
      <c r="B23" s="273" t="s">
        <v>969</v>
      </c>
      <c r="C23" s="274">
        <v>17</v>
      </c>
      <c r="D23" s="274">
        <v>1057</v>
      </c>
      <c r="E23" s="274">
        <v>398</v>
      </c>
      <c r="F23" s="274">
        <v>251</v>
      </c>
      <c r="G23" s="274">
        <v>23.75</v>
      </c>
    </row>
    <row r="24" spans="1:7" ht="15">
      <c r="A24" s="270">
        <v>18</v>
      </c>
      <c r="B24" s="273" t="s">
        <v>970</v>
      </c>
      <c r="C24" s="274">
        <v>19</v>
      </c>
      <c r="D24" s="274">
        <v>1182</v>
      </c>
      <c r="E24" s="274">
        <v>390</v>
      </c>
      <c r="F24" s="274">
        <v>257</v>
      </c>
      <c r="G24" s="274">
        <v>21.74</v>
      </c>
    </row>
    <row r="25" spans="1:7" ht="15">
      <c r="A25" s="270">
        <v>19</v>
      </c>
      <c r="B25" s="273" t="s">
        <v>971</v>
      </c>
      <c r="C25" s="274">
        <v>32</v>
      </c>
      <c r="D25" s="274">
        <v>1990</v>
      </c>
      <c r="E25" s="274">
        <v>356</v>
      </c>
      <c r="F25" s="274">
        <v>244</v>
      </c>
      <c r="G25" s="274">
        <v>12.26</v>
      </c>
    </row>
    <row r="26" spans="1:7" ht="15">
      <c r="A26" s="270">
        <v>20</v>
      </c>
      <c r="B26" s="273" t="s">
        <v>972</v>
      </c>
      <c r="C26" s="274">
        <v>19</v>
      </c>
      <c r="D26" s="274">
        <v>1180</v>
      </c>
      <c r="E26" s="274">
        <v>480</v>
      </c>
      <c r="F26" s="274">
        <v>354</v>
      </c>
      <c r="G26" s="275">
        <v>30</v>
      </c>
    </row>
    <row r="27" spans="1:7" ht="14.25">
      <c r="A27" s="273"/>
      <c r="B27" s="270" t="s">
        <v>2</v>
      </c>
      <c r="C27" s="270">
        <f>SUM(C5:C26)</f>
        <v>3216</v>
      </c>
      <c r="D27" s="270">
        <f>SUM(D5:D26)</f>
        <v>200000</v>
      </c>
      <c r="E27" s="270">
        <f>SUM(E5:E26)</f>
        <v>108090</v>
      </c>
      <c r="F27" s="270">
        <f>SUM(F5:F26)</f>
        <v>37971</v>
      </c>
      <c r="G27" s="270">
        <v>18.99</v>
      </c>
    </row>
  </sheetData>
  <sheetProtection/>
  <mergeCells count="10">
    <mergeCell ref="A4:B4"/>
    <mergeCell ref="A16:B16"/>
    <mergeCell ref="A20:B20"/>
    <mergeCell ref="A1:G1"/>
    <mergeCell ref="A2:A3"/>
    <mergeCell ref="B2:B3"/>
    <mergeCell ref="C2:C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8"/>
  </sheetPr>
  <dimension ref="A1:E29"/>
  <sheetViews>
    <sheetView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13" sqref="H13"/>
    </sheetView>
  </sheetViews>
  <sheetFormatPr defaultColWidth="9.140625" defaultRowHeight="12.75"/>
  <cols>
    <col min="1" max="1" width="6.140625" style="258" customWidth="1"/>
    <col min="2" max="2" width="28.00390625" style="250" bestFit="1" customWidth="1"/>
    <col min="3" max="3" width="17.421875" style="250" customWidth="1"/>
    <col min="4" max="4" width="19.57421875" style="250" customWidth="1"/>
    <col min="5" max="5" width="16.421875" style="250" customWidth="1"/>
    <col min="6" max="6" width="11.421875" style="250" bestFit="1" customWidth="1"/>
    <col min="7" max="16384" width="9.140625" style="250" customWidth="1"/>
  </cols>
  <sheetData>
    <row r="1" spans="1:5" ht="14.25" customHeight="1">
      <c r="A1" s="494" t="s">
        <v>513</v>
      </c>
      <c r="B1" s="495"/>
      <c r="C1" s="495"/>
      <c r="D1" s="495"/>
      <c r="E1" s="496"/>
    </row>
    <row r="2" spans="1:5" ht="14.25" customHeight="1">
      <c r="A2" s="497"/>
      <c r="B2" s="498"/>
      <c r="C2" s="498"/>
      <c r="D2" s="498"/>
      <c r="E2" s="499"/>
    </row>
    <row r="3" spans="1:5" ht="30" customHeight="1">
      <c r="A3" s="502" t="s">
        <v>367</v>
      </c>
      <c r="B3" s="502" t="s">
        <v>362</v>
      </c>
      <c r="C3" s="502" t="s">
        <v>368</v>
      </c>
      <c r="D3" s="502" t="s">
        <v>369</v>
      </c>
      <c r="E3" s="500" t="s">
        <v>363</v>
      </c>
    </row>
    <row r="4" spans="1:5" ht="30" customHeight="1">
      <c r="A4" s="502"/>
      <c r="B4" s="502"/>
      <c r="C4" s="502"/>
      <c r="D4" s="502"/>
      <c r="E4" s="501"/>
    </row>
    <row r="5" spans="1:5" ht="15" customHeight="1">
      <c r="A5" s="251">
        <v>1</v>
      </c>
      <c r="B5" s="252" t="s">
        <v>262</v>
      </c>
      <c r="C5" s="253">
        <v>150</v>
      </c>
      <c r="D5" s="253">
        <v>83</v>
      </c>
      <c r="E5" s="253">
        <v>55.33</v>
      </c>
    </row>
    <row r="6" spans="1:5" ht="15" customHeight="1">
      <c r="A6" s="251">
        <v>2</v>
      </c>
      <c r="B6" s="252" t="s">
        <v>370</v>
      </c>
      <c r="C6" s="253">
        <v>295</v>
      </c>
      <c r="D6" s="253">
        <v>217</v>
      </c>
      <c r="E6" s="253">
        <v>24.92</v>
      </c>
    </row>
    <row r="7" spans="1:5" ht="15" customHeight="1">
      <c r="A7" s="251">
        <v>3</v>
      </c>
      <c r="B7" s="252" t="s">
        <v>29</v>
      </c>
      <c r="C7" s="253">
        <v>83</v>
      </c>
      <c r="D7" s="253">
        <v>70</v>
      </c>
      <c r="E7" s="253">
        <v>84.34</v>
      </c>
    </row>
    <row r="8" spans="1:5" ht="15" customHeight="1">
      <c r="A8" s="251">
        <v>4</v>
      </c>
      <c r="B8" s="252" t="s">
        <v>268</v>
      </c>
      <c r="C8" s="253">
        <v>142</v>
      </c>
      <c r="D8" s="253">
        <v>88</v>
      </c>
      <c r="E8" s="253">
        <v>61.97</v>
      </c>
    </row>
    <row r="9" spans="1:5" ht="15" customHeight="1">
      <c r="A9" s="251">
        <v>5</v>
      </c>
      <c r="B9" s="252" t="s">
        <v>261</v>
      </c>
      <c r="C9" s="253">
        <v>0</v>
      </c>
      <c r="D9" s="253">
        <v>0</v>
      </c>
      <c r="E9" s="253">
        <v>0</v>
      </c>
    </row>
    <row r="10" spans="1:5" ht="15" customHeight="1">
      <c r="A10" s="251">
        <v>6</v>
      </c>
      <c r="B10" s="252" t="s">
        <v>11</v>
      </c>
      <c r="C10" s="253">
        <v>253</v>
      </c>
      <c r="D10" s="253">
        <v>129</v>
      </c>
      <c r="E10" s="253">
        <v>50.99</v>
      </c>
    </row>
    <row r="11" spans="1:5" ht="15" customHeight="1">
      <c r="A11" s="251">
        <v>7</v>
      </c>
      <c r="B11" s="252" t="s">
        <v>371</v>
      </c>
      <c r="C11" s="253">
        <v>0</v>
      </c>
      <c r="D11" s="253">
        <v>0</v>
      </c>
      <c r="E11" s="253">
        <v>0</v>
      </c>
    </row>
    <row r="12" spans="1:5" ht="15" customHeight="1">
      <c r="A12" s="251">
        <v>8</v>
      </c>
      <c r="B12" s="252" t="s">
        <v>13</v>
      </c>
      <c r="C12" s="253">
        <v>559</v>
      </c>
      <c r="D12" s="253">
        <v>39</v>
      </c>
      <c r="E12" s="253">
        <v>6.98</v>
      </c>
    </row>
    <row r="13" spans="1:5" ht="15" customHeight="1">
      <c r="A13" s="251">
        <v>9</v>
      </c>
      <c r="B13" s="252" t="s">
        <v>16</v>
      </c>
      <c r="C13" s="253">
        <v>231</v>
      </c>
      <c r="D13" s="253">
        <v>183</v>
      </c>
      <c r="E13" s="253">
        <v>79.22</v>
      </c>
    </row>
    <row r="14" spans="1:5" ht="15" customHeight="1">
      <c r="A14" s="251">
        <v>10</v>
      </c>
      <c r="B14" s="252" t="s">
        <v>24</v>
      </c>
      <c r="C14" s="253">
        <v>295</v>
      </c>
      <c r="D14" s="253">
        <v>153</v>
      </c>
      <c r="E14" s="253">
        <v>51.86</v>
      </c>
    </row>
    <row r="15" spans="1:5" ht="15" customHeight="1">
      <c r="A15" s="251">
        <v>11</v>
      </c>
      <c r="B15" s="252" t="s">
        <v>28</v>
      </c>
      <c r="C15" s="253">
        <v>20</v>
      </c>
      <c r="D15" s="253">
        <v>0</v>
      </c>
      <c r="E15" s="253">
        <v>0</v>
      </c>
    </row>
    <row r="16" spans="1:5" ht="15" customHeight="1">
      <c r="A16" s="251">
        <v>12</v>
      </c>
      <c r="B16" s="252" t="s">
        <v>15</v>
      </c>
      <c r="C16" s="253">
        <v>137</v>
      </c>
      <c r="D16" s="253">
        <v>66</v>
      </c>
      <c r="E16" s="253">
        <v>48.18</v>
      </c>
    </row>
    <row r="17" spans="1:5" ht="15" customHeight="1">
      <c r="A17" s="251">
        <v>13</v>
      </c>
      <c r="B17" s="252" t="s">
        <v>38</v>
      </c>
      <c r="C17" s="253">
        <v>94</v>
      </c>
      <c r="D17" s="253">
        <v>0</v>
      </c>
      <c r="E17" s="253">
        <v>0</v>
      </c>
    </row>
    <row r="18" spans="1:5" ht="15" customHeight="1">
      <c r="A18" s="251">
        <v>14</v>
      </c>
      <c r="B18" s="252" t="s">
        <v>42</v>
      </c>
      <c r="C18" s="253">
        <v>0</v>
      </c>
      <c r="D18" s="253">
        <v>0</v>
      </c>
      <c r="E18" s="253">
        <v>0</v>
      </c>
    </row>
    <row r="19" spans="1:5" ht="15" customHeight="1">
      <c r="A19" s="251">
        <v>15</v>
      </c>
      <c r="B19" s="252" t="s">
        <v>18</v>
      </c>
      <c r="C19" s="253">
        <v>380</v>
      </c>
      <c r="D19" s="253">
        <v>231</v>
      </c>
      <c r="E19" s="253">
        <v>61</v>
      </c>
    </row>
    <row r="20" spans="1:5" ht="15" customHeight="1">
      <c r="A20" s="251">
        <v>16</v>
      </c>
      <c r="B20" s="252" t="s">
        <v>372</v>
      </c>
      <c r="C20" s="253">
        <v>189</v>
      </c>
      <c r="D20" s="253">
        <v>70</v>
      </c>
      <c r="E20" s="253">
        <v>37.04</v>
      </c>
    </row>
    <row r="21" spans="1:5" ht="15" customHeight="1">
      <c r="A21" s="251">
        <v>17</v>
      </c>
      <c r="B21" s="252" t="s">
        <v>17</v>
      </c>
      <c r="C21" s="253">
        <v>136</v>
      </c>
      <c r="D21" s="253">
        <v>60</v>
      </c>
      <c r="E21" s="253">
        <v>44.12</v>
      </c>
    </row>
    <row r="22" spans="1:5" ht="15" customHeight="1">
      <c r="A22" s="251">
        <v>18</v>
      </c>
      <c r="B22" s="252" t="s">
        <v>27</v>
      </c>
      <c r="C22" s="253">
        <v>616</v>
      </c>
      <c r="D22" s="253">
        <v>250</v>
      </c>
      <c r="E22" s="253">
        <v>40.58</v>
      </c>
    </row>
    <row r="23" spans="1:5" ht="15" customHeight="1">
      <c r="A23" s="251">
        <v>19</v>
      </c>
      <c r="B23" s="252" t="s">
        <v>57</v>
      </c>
      <c r="C23" s="254">
        <v>138</v>
      </c>
      <c r="D23" s="254">
        <v>103</v>
      </c>
      <c r="E23" s="253">
        <v>63.91</v>
      </c>
    </row>
    <row r="24" spans="1:5" ht="15" customHeight="1">
      <c r="A24" s="251">
        <v>20</v>
      </c>
      <c r="B24" s="252" t="s">
        <v>10</v>
      </c>
      <c r="C24" s="253">
        <v>718</v>
      </c>
      <c r="D24" s="253">
        <v>141</v>
      </c>
      <c r="E24" s="253">
        <v>19</v>
      </c>
    </row>
    <row r="25" spans="1:5" ht="15" customHeight="1">
      <c r="A25" s="251">
        <v>21</v>
      </c>
      <c r="B25" s="252" t="s">
        <v>20</v>
      </c>
      <c r="C25" s="253">
        <v>25</v>
      </c>
      <c r="D25" s="253">
        <v>15</v>
      </c>
      <c r="E25" s="253">
        <v>60</v>
      </c>
    </row>
    <row r="26" spans="1:5" ht="15" customHeight="1">
      <c r="A26" s="251">
        <v>22</v>
      </c>
      <c r="B26" s="252" t="s">
        <v>21</v>
      </c>
      <c r="C26" s="253">
        <v>170</v>
      </c>
      <c r="D26" s="253">
        <v>110</v>
      </c>
      <c r="E26" s="253">
        <v>64.71</v>
      </c>
    </row>
    <row r="27" spans="1:5" ht="15" customHeight="1">
      <c r="A27" s="251">
        <v>23</v>
      </c>
      <c r="B27" s="252" t="s">
        <v>25</v>
      </c>
      <c r="C27" s="253">
        <v>28</v>
      </c>
      <c r="D27" s="253">
        <v>26</v>
      </c>
      <c r="E27" s="253">
        <v>93</v>
      </c>
    </row>
    <row r="28" spans="1:5" ht="15" customHeight="1">
      <c r="A28" s="251">
        <v>24</v>
      </c>
      <c r="B28" s="252" t="s">
        <v>12</v>
      </c>
      <c r="C28" s="253">
        <v>164</v>
      </c>
      <c r="D28" s="253">
        <v>50</v>
      </c>
      <c r="E28" s="253">
        <v>30.49</v>
      </c>
    </row>
    <row r="29" spans="1:5" ht="15" customHeight="1">
      <c r="A29" s="255"/>
      <c r="B29" s="256" t="s">
        <v>0</v>
      </c>
      <c r="C29" s="257">
        <v>4354</v>
      </c>
      <c r="D29" s="257">
        <v>1930</v>
      </c>
      <c r="E29" s="257">
        <v>44.33</v>
      </c>
    </row>
  </sheetData>
  <sheetProtection/>
  <mergeCells count="6">
    <mergeCell ref="A1:E2"/>
    <mergeCell ref="E3:E4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8"/>
  </sheetPr>
  <dimension ref="A1:L37"/>
  <sheetViews>
    <sheetView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32" sqref="C32"/>
    </sheetView>
  </sheetViews>
  <sheetFormatPr defaultColWidth="9.140625" defaultRowHeight="12.75"/>
  <cols>
    <col min="1" max="1" width="6.28125" style="0" customWidth="1"/>
    <col min="2" max="2" width="18.00390625" style="0" bestFit="1" customWidth="1"/>
    <col min="3" max="3" width="10.28125" style="0" customWidth="1"/>
    <col min="4" max="4" width="7.57421875" style="0" customWidth="1"/>
    <col min="6" max="6" width="7.421875" style="0" customWidth="1"/>
    <col min="7" max="7" width="6.421875" style="0" customWidth="1"/>
    <col min="8" max="8" width="6.00390625" style="0" customWidth="1"/>
    <col min="10" max="10" width="6.7109375" style="0" customWidth="1"/>
    <col min="12" max="12" width="12.28125" style="0" customWidth="1"/>
  </cols>
  <sheetData>
    <row r="1" spans="1:12" ht="14.25">
      <c r="A1" s="419" t="s">
        <v>514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420" t="s">
        <v>496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49.5" customHeight="1">
      <c r="A3" s="512" t="s">
        <v>361</v>
      </c>
      <c r="B3" s="503" t="s">
        <v>373</v>
      </c>
      <c r="C3" s="503" t="s">
        <v>374</v>
      </c>
      <c r="D3" s="505" t="s">
        <v>399</v>
      </c>
      <c r="E3" s="506"/>
      <c r="F3" s="505" t="s">
        <v>400</v>
      </c>
      <c r="G3" s="506"/>
      <c r="H3" s="505" t="s">
        <v>375</v>
      </c>
      <c r="I3" s="506"/>
      <c r="J3" s="505" t="s">
        <v>376</v>
      </c>
      <c r="K3" s="506"/>
      <c r="L3" s="504" t="s">
        <v>401</v>
      </c>
    </row>
    <row r="4" spans="1:12" ht="12.75" customHeight="1">
      <c r="A4" s="513"/>
      <c r="B4" s="503"/>
      <c r="C4" s="503"/>
      <c r="D4" s="507"/>
      <c r="E4" s="508"/>
      <c r="F4" s="507"/>
      <c r="G4" s="508"/>
      <c r="H4" s="507"/>
      <c r="I4" s="508"/>
      <c r="J4" s="507"/>
      <c r="K4" s="508"/>
      <c r="L4" s="504"/>
    </row>
    <row r="5" spans="1:12" ht="12.75">
      <c r="A5" s="513"/>
      <c r="B5" s="503"/>
      <c r="C5" s="503"/>
      <c r="D5" s="509"/>
      <c r="E5" s="510"/>
      <c r="F5" s="509"/>
      <c r="G5" s="510"/>
      <c r="H5" s="509"/>
      <c r="I5" s="510"/>
      <c r="J5" s="509"/>
      <c r="K5" s="510"/>
      <c r="L5" s="504"/>
    </row>
    <row r="6" spans="1:12" ht="14.25">
      <c r="A6" s="514"/>
      <c r="B6" s="503"/>
      <c r="C6" s="146" t="s">
        <v>327</v>
      </c>
      <c r="D6" s="146" t="s">
        <v>327</v>
      </c>
      <c r="E6" s="146" t="s">
        <v>121</v>
      </c>
      <c r="F6" s="146" t="s">
        <v>327</v>
      </c>
      <c r="G6" s="146" t="s">
        <v>377</v>
      </c>
      <c r="H6" s="146" t="s">
        <v>327</v>
      </c>
      <c r="I6" s="146" t="s">
        <v>377</v>
      </c>
      <c r="J6" s="146" t="s">
        <v>327</v>
      </c>
      <c r="K6" s="146" t="s">
        <v>377</v>
      </c>
      <c r="L6" s="504"/>
    </row>
    <row r="7" spans="1:12" ht="12.75">
      <c r="A7" s="140" t="s">
        <v>378</v>
      </c>
      <c r="B7" s="139" t="s">
        <v>379</v>
      </c>
      <c r="C7" s="139" t="s">
        <v>380</v>
      </c>
      <c r="D7" s="139" t="s">
        <v>381</v>
      </c>
      <c r="E7" s="139" t="s">
        <v>382</v>
      </c>
      <c r="F7" s="139" t="s">
        <v>383</v>
      </c>
      <c r="G7" s="139" t="s">
        <v>384</v>
      </c>
      <c r="H7" s="139" t="s">
        <v>385</v>
      </c>
      <c r="I7" s="139" t="s">
        <v>386</v>
      </c>
      <c r="J7" s="139" t="s">
        <v>387</v>
      </c>
      <c r="K7" s="139" t="s">
        <v>388</v>
      </c>
      <c r="L7" s="139" t="s">
        <v>389</v>
      </c>
    </row>
    <row r="8" spans="1:12" ht="12.75">
      <c r="A8" s="141">
        <v>1</v>
      </c>
      <c r="B8" s="142" t="s">
        <v>10</v>
      </c>
      <c r="C8" s="143">
        <v>441</v>
      </c>
      <c r="D8" s="143">
        <v>117</v>
      </c>
      <c r="E8" s="143">
        <v>684</v>
      </c>
      <c r="F8" s="143">
        <v>69</v>
      </c>
      <c r="G8" s="143">
        <v>368</v>
      </c>
      <c r="H8" s="143">
        <v>49</v>
      </c>
      <c r="I8" s="143">
        <v>288</v>
      </c>
      <c r="J8" s="143">
        <v>27</v>
      </c>
      <c r="K8" s="143">
        <v>315</v>
      </c>
      <c r="L8" s="147">
        <f>F8*100/D8</f>
        <v>58.97435897435897</v>
      </c>
    </row>
    <row r="9" spans="1:12" ht="12.75">
      <c r="A9" s="141">
        <v>2</v>
      </c>
      <c r="B9" s="142" t="s">
        <v>11</v>
      </c>
      <c r="C9" s="143">
        <v>29</v>
      </c>
      <c r="D9" s="143">
        <v>3</v>
      </c>
      <c r="E9" s="143">
        <v>39</v>
      </c>
      <c r="F9" s="143">
        <v>2</v>
      </c>
      <c r="G9" s="143">
        <v>26</v>
      </c>
      <c r="H9" s="143">
        <v>1</v>
      </c>
      <c r="I9" s="143">
        <v>1</v>
      </c>
      <c r="J9" s="143">
        <v>1</v>
      </c>
      <c r="K9" s="143">
        <v>14</v>
      </c>
      <c r="L9" s="147">
        <f aca="true" t="shared" si="0" ref="L9:L37">F9*100/D9</f>
        <v>66.66666666666667</v>
      </c>
    </row>
    <row r="10" spans="1:12" ht="12.75">
      <c r="A10" s="141">
        <v>3</v>
      </c>
      <c r="B10" s="142" t="s">
        <v>12</v>
      </c>
      <c r="C10" s="143">
        <v>660</v>
      </c>
      <c r="D10" s="143">
        <v>148</v>
      </c>
      <c r="E10" s="143">
        <v>1188</v>
      </c>
      <c r="F10" s="143">
        <v>116</v>
      </c>
      <c r="G10" s="143">
        <v>658</v>
      </c>
      <c r="H10" s="143">
        <v>116</v>
      </c>
      <c r="I10" s="143">
        <v>0</v>
      </c>
      <c r="J10" s="143">
        <v>32</v>
      </c>
      <c r="K10" s="143">
        <v>530</v>
      </c>
      <c r="L10" s="147">
        <f t="shared" si="0"/>
        <v>78.37837837837837</v>
      </c>
    </row>
    <row r="11" spans="1:12" ht="12.75">
      <c r="A11" s="141">
        <v>4</v>
      </c>
      <c r="B11" s="142" t="s">
        <v>390</v>
      </c>
      <c r="C11" s="143">
        <v>927</v>
      </c>
      <c r="D11" s="143">
        <v>450</v>
      </c>
      <c r="E11" s="143">
        <v>1653</v>
      </c>
      <c r="F11" s="143">
        <v>235</v>
      </c>
      <c r="G11" s="143">
        <v>755</v>
      </c>
      <c r="H11" s="143">
        <v>176</v>
      </c>
      <c r="I11" s="143">
        <v>1446</v>
      </c>
      <c r="J11" s="143">
        <v>62</v>
      </c>
      <c r="K11" s="143">
        <v>898</v>
      </c>
      <c r="L11" s="147">
        <f t="shared" si="0"/>
        <v>52.22222222222222</v>
      </c>
    </row>
    <row r="12" spans="1:12" ht="12.75">
      <c r="A12" s="141">
        <v>5</v>
      </c>
      <c r="B12" s="142" t="s">
        <v>14</v>
      </c>
      <c r="C12" s="143">
        <v>287</v>
      </c>
      <c r="D12" s="143">
        <v>33</v>
      </c>
      <c r="E12" s="143">
        <v>348</v>
      </c>
      <c r="F12" s="143">
        <v>16</v>
      </c>
      <c r="G12" s="143">
        <v>239</v>
      </c>
      <c r="H12" s="143">
        <v>8</v>
      </c>
      <c r="I12" s="143">
        <v>11</v>
      </c>
      <c r="J12" s="143">
        <v>17</v>
      </c>
      <c r="K12" s="143">
        <v>109</v>
      </c>
      <c r="L12" s="147">
        <f t="shared" si="0"/>
        <v>48.484848484848484</v>
      </c>
    </row>
    <row r="13" spans="1:12" ht="12.75">
      <c r="A13" s="141">
        <v>6</v>
      </c>
      <c r="B13" s="142" t="s">
        <v>15</v>
      </c>
      <c r="C13" s="143">
        <v>228</v>
      </c>
      <c r="D13" s="143">
        <v>1</v>
      </c>
      <c r="E13" s="143">
        <v>359</v>
      </c>
      <c r="F13" s="143">
        <v>5</v>
      </c>
      <c r="G13" s="143">
        <v>203</v>
      </c>
      <c r="H13" s="143">
        <v>2</v>
      </c>
      <c r="I13" s="143">
        <v>4</v>
      </c>
      <c r="J13" s="143">
        <v>4</v>
      </c>
      <c r="K13" s="143">
        <v>157</v>
      </c>
      <c r="L13" s="147">
        <f t="shared" si="0"/>
        <v>500</v>
      </c>
    </row>
    <row r="14" spans="1:12" ht="12.75">
      <c r="A14" s="141">
        <v>7</v>
      </c>
      <c r="B14" s="142" t="s">
        <v>16</v>
      </c>
      <c r="C14" s="143">
        <v>1194</v>
      </c>
      <c r="D14" s="143">
        <v>136</v>
      </c>
      <c r="E14" s="143">
        <v>1997</v>
      </c>
      <c r="F14" s="143">
        <v>67</v>
      </c>
      <c r="G14" s="143">
        <v>1289</v>
      </c>
      <c r="H14" s="143">
        <v>34</v>
      </c>
      <c r="I14" s="143">
        <v>120</v>
      </c>
      <c r="J14" s="143">
        <v>69</v>
      </c>
      <c r="K14" s="143">
        <v>708</v>
      </c>
      <c r="L14" s="147">
        <f t="shared" si="0"/>
        <v>49.26470588235294</v>
      </c>
    </row>
    <row r="15" spans="1:12" ht="12.75">
      <c r="A15" s="141">
        <v>8</v>
      </c>
      <c r="B15" s="142" t="s">
        <v>57</v>
      </c>
      <c r="C15" s="190">
        <v>552</v>
      </c>
      <c r="D15" s="190">
        <v>79</v>
      </c>
      <c r="E15" s="190">
        <v>1185</v>
      </c>
      <c r="F15" s="190">
        <v>44</v>
      </c>
      <c r="G15" s="190">
        <v>662</v>
      </c>
      <c r="H15" s="190">
        <v>44</v>
      </c>
      <c r="I15" s="190">
        <v>137</v>
      </c>
      <c r="J15" s="190">
        <v>35</v>
      </c>
      <c r="K15" s="190">
        <v>523</v>
      </c>
      <c r="L15" s="147">
        <f t="shared" si="0"/>
        <v>55.69620253164557</v>
      </c>
    </row>
    <row r="16" spans="1:12" ht="12.75">
      <c r="A16" s="141">
        <v>9</v>
      </c>
      <c r="B16" s="142" t="s">
        <v>391</v>
      </c>
      <c r="C16" s="143">
        <v>105</v>
      </c>
      <c r="D16" s="143">
        <v>12</v>
      </c>
      <c r="E16" s="143">
        <v>181</v>
      </c>
      <c r="F16" s="143">
        <v>6</v>
      </c>
      <c r="G16" s="143">
        <v>82</v>
      </c>
      <c r="H16" s="143">
        <v>3</v>
      </c>
      <c r="I16" s="143">
        <v>8</v>
      </c>
      <c r="J16" s="143">
        <v>6</v>
      </c>
      <c r="K16" s="143">
        <v>99</v>
      </c>
      <c r="L16" s="147">
        <f t="shared" si="0"/>
        <v>50</v>
      </c>
    </row>
    <row r="17" spans="1:12" ht="12.75">
      <c r="A17" s="141">
        <v>10</v>
      </c>
      <c r="B17" s="142" t="s">
        <v>18</v>
      </c>
      <c r="C17" s="143">
        <v>83</v>
      </c>
      <c r="D17" s="143">
        <v>23</v>
      </c>
      <c r="E17" s="143">
        <v>148</v>
      </c>
      <c r="F17" s="143">
        <v>12</v>
      </c>
      <c r="G17" s="143">
        <v>81</v>
      </c>
      <c r="H17" s="143">
        <v>12</v>
      </c>
      <c r="I17" s="143">
        <v>53</v>
      </c>
      <c r="J17" s="143">
        <v>4</v>
      </c>
      <c r="K17" s="143">
        <v>67</v>
      </c>
      <c r="L17" s="147">
        <f t="shared" si="0"/>
        <v>52.17391304347826</v>
      </c>
    </row>
    <row r="18" spans="1:12" ht="12.75">
      <c r="A18" s="141">
        <v>11</v>
      </c>
      <c r="B18" s="142" t="s">
        <v>19</v>
      </c>
      <c r="C18" s="143">
        <v>48</v>
      </c>
      <c r="D18" s="143">
        <v>5</v>
      </c>
      <c r="E18" s="143">
        <v>97</v>
      </c>
      <c r="F18" s="143">
        <v>3</v>
      </c>
      <c r="G18" s="143">
        <v>64</v>
      </c>
      <c r="H18" s="143">
        <v>3</v>
      </c>
      <c r="I18" s="143">
        <v>3</v>
      </c>
      <c r="J18" s="143">
        <v>2</v>
      </c>
      <c r="K18" s="143">
        <v>33</v>
      </c>
      <c r="L18" s="147">
        <f t="shared" si="0"/>
        <v>60</v>
      </c>
    </row>
    <row r="19" spans="1:12" ht="12.75">
      <c r="A19" s="141">
        <v>12</v>
      </c>
      <c r="B19" s="142" t="s">
        <v>392</v>
      </c>
      <c r="C19" s="143">
        <v>73</v>
      </c>
      <c r="D19" s="143">
        <v>8</v>
      </c>
      <c r="E19" s="143">
        <v>148</v>
      </c>
      <c r="F19" s="143">
        <v>4</v>
      </c>
      <c r="G19" s="143">
        <v>94</v>
      </c>
      <c r="H19" s="143">
        <v>2</v>
      </c>
      <c r="I19" s="143">
        <v>2</v>
      </c>
      <c r="J19" s="143">
        <v>4</v>
      </c>
      <c r="K19" s="143">
        <v>55</v>
      </c>
      <c r="L19" s="147">
        <f t="shared" si="0"/>
        <v>50</v>
      </c>
    </row>
    <row r="20" spans="1:12" ht="12.75">
      <c r="A20" s="141">
        <v>13</v>
      </c>
      <c r="B20" s="142" t="s">
        <v>21</v>
      </c>
      <c r="C20" s="143">
        <v>83</v>
      </c>
      <c r="D20" s="143">
        <v>9</v>
      </c>
      <c r="E20" s="143">
        <v>138</v>
      </c>
      <c r="F20" s="143">
        <v>5</v>
      </c>
      <c r="G20" s="143">
        <v>46</v>
      </c>
      <c r="H20" s="143">
        <v>2</v>
      </c>
      <c r="I20" s="143">
        <v>4</v>
      </c>
      <c r="J20" s="143">
        <v>4</v>
      </c>
      <c r="K20" s="143">
        <v>92</v>
      </c>
      <c r="L20" s="147">
        <f t="shared" si="0"/>
        <v>55.55555555555556</v>
      </c>
    </row>
    <row r="21" spans="1:12" ht="12.75">
      <c r="A21" s="141">
        <v>14</v>
      </c>
      <c r="B21" s="142" t="s">
        <v>56</v>
      </c>
      <c r="C21" s="143">
        <v>294</v>
      </c>
      <c r="D21" s="143">
        <v>9</v>
      </c>
      <c r="E21" s="143">
        <v>498</v>
      </c>
      <c r="F21" s="143">
        <v>5</v>
      </c>
      <c r="G21" s="143">
        <v>188</v>
      </c>
      <c r="H21" s="143">
        <v>4</v>
      </c>
      <c r="I21" s="143">
        <v>4</v>
      </c>
      <c r="J21" s="143">
        <v>4</v>
      </c>
      <c r="K21" s="143">
        <v>310</v>
      </c>
      <c r="L21" s="147">
        <f t="shared" si="0"/>
        <v>55.55555555555556</v>
      </c>
    </row>
    <row r="22" spans="1:12" ht="12.75">
      <c r="A22" s="141">
        <v>15</v>
      </c>
      <c r="B22" s="142" t="s">
        <v>58</v>
      </c>
      <c r="C22" s="143">
        <v>409</v>
      </c>
      <c r="D22" s="143">
        <v>51</v>
      </c>
      <c r="E22" s="143">
        <v>633</v>
      </c>
      <c r="F22" s="143">
        <v>27</v>
      </c>
      <c r="G22" s="143">
        <v>324</v>
      </c>
      <c r="H22" s="143">
        <v>14</v>
      </c>
      <c r="I22" s="143">
        <v>11</v>
      </c>
      <c r="J22" s="143">
        <v>24</v>
      </c>
      <c r="K22" s="143">
        <v>309</v>
      </c>
      <c r="L22" s="147">
        <f t="shared" si="0"/>
        <v>52.94117647058823</v>
      </c>
    </row>
    <row r="23" spans="1:12" ht="12.75">
      <c r="A23" s="141">
        <v>16</v>
      </c>
      <c r="B23" s="142" t="s">
        <v>393</v>
      </c>
      <c r="C23" s="143">
        <v>93</v>
      </c>
      <c r="D23" s="143">
        <v>11</v>
      </c>
      <c r="E23" s="143">
        <v>146</v>
      </c>
      <c r="F23" s="143">
        <v>5</v>
      </c>
      <c r="G23" s="143">
        <v>78</v>
      </c>
      <c r="H23" s="143">
        <v>3</v>
      </c>
      <c r="I23" s="143">
        <v>5</v>
      </c>
      <c r="J23" s="143">
        <v>6</v>
      </c>
      <c r="K23" s="143">
        <v>68</v>
      </c>
      <c r="L23" s="147">
        <f t="shared" si="0"/>
        <v>45.45454545454545</v>
      </c>
    </row>
    <row r="24" spans="1:12" ht="12.75">
      <c r="A24" s="141">
        <v>17</v>
      </c>
      <c r="B24" s="142" t="s">
        <v>370</v>
      </c>
      <c r="C24" s="143">
        <v>81</v>
      </c>
      <c r="D24" s="143">
        <v>9</v>
      </c>
      <c r="E24" s="143">
        <v>144</v>
      </c>
      <c r="F24" s="143">
        <v>5</v>
      </c>
      <c r="G24" s="143">
        <v>77</v>
      </c>
      <c r="H24" s="143">
        <v>2</v>
      </c>
      <c r="I24" s="143">
        <v>3</v>
      </c>
      <c r="J24" s="143">
        <v>4</v>
      </c>
      <c r="K24" s="143">
        <v>67</v>
      </c>
      <c r="L24" s="147">
        <f t="shared" si="0"/>
        <v>55.55555555555556</v>
      </c>
    </row>
    <row r="25" spans="1:12" ht="12.75">
      <c r="A25" s="141">
        <v>18</v>
      </c>
      <c r="B25" s="142" t="s">
        <v>24</v>
      </c>
      <c r="C25" s="190">
        <v>401</v>
      </c>
      <c r="D25" s="190">
        <v>118</v>
      </c>
      <c r="E25" s="190">
        <v>1252</v>
      </c>
      <c r="F25" s="190">
        <v>54</v>
      </c>
      <c r="G25" s="190">
        <v>657</v>
      </c>
      <c r="H25" s="190">
        <v>29</v>
      </c>
      <c r="I25" s="190">
        <v>53</v>
      </c>
      <c r="J25" s="190">
        <v>64</v>
      </c>
      <c r="K25" s="190">
        <v>595</v>
      </c>
      <c r="L25" s="191">
        <v>45.76271186440678</v>
      </c>
    </row>
    <row r="26" spans="1:12" ht="12.75">
      <c r="A26" s="141">
        <v>19</v>
      </c>
      <c r="B26" s="142" t="s">
        <v>258</v>
      </c>
      <c r="C26" s="143">
        <v>13</v>
      </c>
      <c r="D26" s="143">
        <v>1</v>
      </c>
      <c r="E26" s="143">
        <v>15</v>
      </c>
      <c r="F26" s="143">
        <v>1</v>
      </c>
      <c r="G26" s="143">
        <v>13</v>
      </c>
      <c r="H26" s="143">
        <v>0</v>
      </c>
      <c r="I26" s="143">
        <v>0</v>
      </c>
      <c r="J26" s="143">
        <v>0</v>
      </c>
      <c r="K26" s="143">
        <v>2</v>
      </c>
      <c r="L26" s="147">
        <f t="shared" si="0"/>
        <v>100</v>
      </c>
    </row>
    <row r="27" spans="1:12" ht="12.75">
      <c r="A27" s="141">
        <v>20</v>
      </c>
      <c r="B27" s="142" t="s">
        <v>394</v>
      </c>
      <c r="C27" s="143">
        <v>2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7" t="e">
        <f t="shared" si="0"/>
        <v>#DIV/0!</v>
      </c>
    </row>
    <row r="28" spans="1:12" ht="12.75">
      <c r="A28" s="141">
        <v>21</v>
      </c>
      <c r="B28" s="142" t="s">
        <v>37</v>
      </c>
      <c r="C28" s="143">
        <v>942</v>
      </c>
      <c r="D28" s="143">
        <v>458</v>
      </c>
      <c r="E28" s="143">
        <v>1577</v>
      </c>
      <c r="F28" s="143">
        <v>205</v>
      </c>
      <c r="G28" s="143">
        <v>493</v>
      </c>
      <c r="H28" s="143">
        <v>96</v>
      </c>
      <c r="I28" s="143">
        <v>610</v>
      </c>
      <c r="J28" s="143">
        <v>157</v>
      </c>
      <c r="K28" s="143">
        <v>1084</v>
      </c>
      <c r="L28" s="147">
        <f t="shared" si="0"/>
        <v>44.75982532751092</v>
      </c>
    </row>
    <row r="29" spans="1:12" ht="12.75">
      <c r="A29" s="141">
        <v>22</v>
      </c>
      <c r="B29" s="142" t="s">
        <v>395</v>
      </c>
      <c r="C29" s="143">
        <v>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7" t="e">
        <f t="shared" si="0"/>
        <v>#DIV/0!</v>
      </c>
    </row>
    <row r="30" spans="1:12" ht="12.75">
      <c r="A30" s="141">
        <v>23</v>
      </c>
      <c r="B30" s="142" t="s">
        <v>354</v>
      </c>
      <c r="C30" s="143">
        <v>8</v>
      </c>
      <c r="D30" s="143">
        <v>1</v>
      </c>
      <c r="E30" s="143">
        <v>13</v>
      </c>
      <c r="F30" s="143">
        <v>0</v>
      </c>
      <c r="G30" s="143">
        <v>0</v>
      </c>
      <c r="H30" s="143">
        <v>0</v>
      </c>
      <c r="I30" s="143">
        <v>0</v>
      </c>
      <c r="J30" s="143">
        <v>1</v>
      </c>
      <c r="K30" s="143">
        <v>13</v>
      </c>
      <c r="L30" s="147">
        <f t="shared" si="0"/>
        <v>0</v>
      </c>
    </row>
    <row r="31" spans="1:12" ht="12.75">
      <c r="A31" s="141">
        <v>24</v>
      </c>
      <c r="B31" s="142" t="s">
        <v>396</v>
      </c>
      <c r="C31" s="143">
        <v>2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7" t="e">
        <f t="shared" si="0"/>
        <v>#DIV/0!</v>
      </c>
    </row>
    <row r="32" spans="1:12" ht="12.75">
      <c r="A32" s="141">
        <v>25</v>
      </c>
      <c r="B32" s="142" t="s">
        <v>25</v>
      </c>
      <c r="C32" s="143">
        <v>66</v>
      </c>
      <c r="D32" s="143">
        <v>8</v>
      </c>
      <c r="E32" s="143">
        <v>117</v>
      </c>
      <c r="F32" s="143">
        <v>4</v>
      </c>
      <c r="G32" s="143">
        <v>42</v>
      </c>
      <c r="H32" s="143">
        <v>2</v>
      </c>
      <c r="I32" s="143">
        <v>2</v>
      </c>
      <c r="J32" s="143">
        <v>4</v>
      </c>
      <c r="K32" s="143">
        <v>75</v>
      </c>
      <c r="L32" s="147">
        <f t="shared" si="0"/>
        <v>50</v>
      </c>
    </row>
    <row r="33" spans="1:12" ht="12.75">
      <c r="A33" s="141">
        <v>26</v>
      </c>
      <c r="B33" s="142" t="s">
        <v>397</v>
      </c>
      <c r="C33" s="143">
        <v>140</v>
      </c>
      <c r="D33" s="143">
        <v>16</v>
      </c>
      <c r="E33" s="143">
        <v>213</v>
      </c>
      <c r="F33" s="143">
        <v>8</v>
      </c>
      <c r="G33" s="143">
        <v>89</v>
      </c>
      <c r="H33" s="143">
        <v>4</v>
      </c>
      <c r="I33" s="143">
        <v>10</v>
      </c>
      <c r="J33" s="143">
        <v>8</v>
      </c>
      <c r="K33" s="143">
        <v>124</v>
      </c>
      <c r="L33" s="147">
        <f t="shared" si="0"/>
        <v>50</v>
      </c>
    </row>
    <row r="34" spans="1:12" ht="12.75">
      <c r="A34" s="141">
        <v>27</v>
      </c>
      <c r="B34" s="142" t="s">
        <v>27</v>
      </c>
      <c r="C34" s="143">
        <v>442</v>
      </c>
      <c r="D34" s="143">
        <v>61</v>
      </c>
      <c r="E34" s="143">
        <v>835</v>
      </c>
      <c r="F34" s="143">
        <v>45</v>
      </c>
      <c r="G34" s="143">
        <v>424</v>
      </c>
      <c r="H34" s="143">
        <v>45</v>
      </c>
      <c r="I34" s="143">
        <v>62</v>
      </c>
      <c r="J34" s="143">
        <v>12</v>
      </c>
      <c r="K34" s="143">
        <v>411</v>
      </c>
      <c r="L34" s="147">
        <f t="shared" si="0"/>
        <v>73.77049180327869</v>
      </c>
    </row>
    <row r="35" spans="1:12" ht="12.75">
      <c r="A35" s="141">
        <v>28</v>
      </c>
      <c r="B35" s="142" t="s">
        <v>28</v>
      </c>
      <c r="C35" s="143">
        <v>14</v>
      </c>
      <c r="D35" s="143">
        <v>2</v>
      </c>
      <c r="E35" s="143">
        <v>24</v>
      </c>
      <c r="F35" s="143">
        <v>1</v>
      </c>
      <c r="G35" s="143">
        <v>7</v>
      </c>
      <c r="H35" s="143">
        <v>0</v>
      </c>
      <c r="I35" s="143">
        <v>0</v>
      </c>
      <c r="J35" s="143">
        <v>1</v>
      </c>
      <c r="K35" s="143">
        <v>16</v>
      </c>
      <c r="L35" s="147">
        <f t="shared" si="0"/>
        <v>50</v>
      </c>
    </row>
    <row r="36" spans="1:12" ht="12.75">
      <c r="A36" s="141">
        <v>29</v>
      </c>
      <c r="B36" s="142" t="s">
        <v>29</v>
      </c>
      <c r="C36" s="143">
        <v>117</v>
      </c>
      <c r="D36" s="143">
        <v>20</v>
      </c>
      <c r="E36" s="143">
        <v>190</v>
      </c>
      <c r="F36" s="143">
        <v>7</v>
      </c>
      <c r="G36" s="143">
        <v>115</v>
      </c>
      <c r="H36" s="143">
        <v>3</v>
      </c>
      <c r="I36" s="143">
        <v>6</v>
      </c>
      <c r="J36" s="143">
        <v>6</v>
      </c>
      <c r="K36" s="143">
        <v>75</v>
      </c>
      <c r="L36" s="147">
        <f t="shared" si="0"/>
        <v>35</v>
      </c>
    </row>
    <row r="37" spans="1:12" ht="12.75">
      <c r="A37" s="511" t="s">
        <v>398</v>
      </c>
      <c r="B37" s="511"/>
      <c r="C37" s="144">
        <f>SUM(C8:C36)</f>
        <v>7736</v>
      </c>
      <c r="D37" s="144">
        <f aca="true" t="shared" si="1" ref="D37:K37">SUM(D8:D36)</f>
        <v>1789</v>
      </c>
      <c r="E37" s="144">
        <f t="shared" si="1"/>
        <v>13822</v>
      </c>
      <c r="F37" s="144">
        <f t="shared" si="1"/>
        <v>951</v>
      </c>
      <c r="G37" s="144">
        <f t="shared" si="1"/>
        <v>7074</v>
      </c>
      <c r="H37" s="144">
        <f t="shared" si="1"/>
        <v>654</v>
      </c>
      <c r="I37" s="144">
        <f t="shared" si="1"/>
        <v>2843</v>
      </c>
      <c r="J37" s="144">
        <f t="shared" si="1"/>
        <v>558</v>
      </c>
      <c r="K37" s="144">
        <f t="shared" si="1"/>
        <v>6749</v>
      </c>
      <c r="L37" s="148">
        <f t="shared" si="0"/>
        <v>53.158188932364446</v>
      </c>
    </row>
  </sheetData>
  <sheetProtection/>
  <mergeCells count="11">
    <mergeCell ref="A37:B37"/>
    <mergeCell ref="A3:A6"/>
    <mergeCell ref="D3:E5"/>
    <mergeCell ref="F3:G5"/>
    <mergeCell ref="H3:I5"/>
    <mergeCell ref="A1:L1"/>
    <mergeCell ref="A2:L2"/>
    <mergeCell ref="B3:B6"/>
    <mergeCell ref="C3:C5"/>
    <mergeCell ref="L3:L6"/>
    <mergeCell ref="J3:K5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8"/>
  </sheetPr>
  <dimension ref="A1:N30"/>
  <sheetViews>
    <sheetView zoomScalePageLayoutView="0" workbookViewId="0" topLeftCell="A1">
      <pane xSplit="2" ySplit="3" topLeftCell="C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25" sqref="C25"/>
    </sheetView>
  </sheetViews>
  <sheetFormatPr defaultColWidth="9.140625" defaultRowHeight="12.75"/>
  <cols>
    <col min="1" max="1" width="6.7109375" style="0" customWidth="1"/>
    <col min="2" max="2" width="15.8515625" style="0" bestFit="1" customWidth="1"/>
  </cols>
  <sheetData>
    <row r="1" spans="1:14" ht="14.25" customHeight="1">
      <c r="A1" s="419" t="s">
        <v>515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5.75">
      <c r="A2" s="515" t="s">
        <v>495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4" ht="34.5" customHeight="1">
      <c r="A3" s="518" t="s">
        <v>402</v>
      </c>
      <c r="B3" s="516" t="s">
        <v>403</v>
      </c>
      <c r="C3" s="504" t="s">
        <v>404</v>
      </c>
      <c r="D3" s="504"/>
      <c r="E3" s="504" t="s">
        <v>405</v>
      </c>
      <c r="F3" s="504"/>
      <c r="G3" s="504" t="s">
        <v>406</v>
      </c>
      <c r="H3" s="504"/>
      <c r="I3" s="504" t="s">
        <v>407</v>
      </c>
      <c r="J3" s="504"/>
      <c r="K3" s="504" t="s">
        <v>408</v>
      </c>
      <c r="L3" s="504"/>
      <c r="M3" s="504" t="s">
        <v>409</v>
      </c>
      <c r="N3" s="504"/>
    </row>
    <row r="4" spans="1:14" ht="12.75">
      <c r="A4" s="519"/>
      <c r="B4" s="517"/>
      <c r="C4" s="139" t="s">
        <v>327</v>
      </c>
      <c r="D4" s="139" t="s">
        <v>121</v>
      </c>
      <c r="E4" s="139" t="s">
        <v>327</v>
      </c>
      <c r="F4" s="139" t="s">
        <v>121</v>
      </c>
      <c r="G4" s="139" t="s">
        <v>327</v>
      </c>
      <c r="H4" s="139" t="s">
        <v>121</v>
      </c>
      <c r="I4" s="139" t="s">
        <v>327</v>
      </c>
      <c r="J4" s="139" t="s">
        <v>121</v>
      </c>
      <c r="K4" s="139" t="s">
        <v>327</v>
      </c>
      <c r="L4" s="139" t="s">
        <v>121</v>
      </c>
      <c r="M4" s="139" t="s">
        <v>327</v>
      </c>
      <c r="N4" s="139" t="s">
        <v>121</v>
      </c>
    </row>
    <row r="5" spans="1:14" ht="12.75">
      <c r="A5" s="155">
        <v>1</v>
      </c>
      <c r="B5" s="156" t="s">
        <v>410</v>
      </c>
      <c r="C5" s="157">
        <v>572</v>
      </c>
      <c r="D5" s="158">
        <v>279.40000000000003</v>
      </c>
      <c r="E5" s="157">
        <v>253</v>
      </c>
      <c r="F5" s="158">
        <v>28.7</v>
      </c>
      <c r="G5" s="157">
        <v>9</v>
      </c>
      <c r="H5" s="158">
        <v>4.5</v>
      </c>
      <c r="I5" s="157">
        <v>138</v>
      </c>
      <c r="J5" s="158">
        <v>246.20000000000005</v>
      </c>
      <c r="K5" s="157">
        <v>141</v>
      </c>
      <c r="L5" s="158">
        <v>171</v>
      </c>
      <c r="M5" s="157">
        <v>33</v>
      </c>
      <c r="N5" s="158">
        <v>18.2</v>
      </c>
    </row>
    <row r="6" spans="1:14" ht="12.75">
      <c r="A6" s="155">
        <v>2</v>
      </c>
      <c r="B6" s="159" t="s">
        <v>411</v>
      </c>
      <c r="C6" s="157">
        <v>10</v>
      </c>
      <c r="D6" s="158">
        <v>10</v>
      </c>
      <c r="E6" s="157">
        <v>3</v>
      </c>
      <c r="F6" s="158">
        <v>3</v>
      </c>
      <c r="G6" s="157">
        <v>0</v>
      </c>
      <c r="H6" s="158">
        <v>0</v>
      </c>
      <c r="I6" s="157">
        <v>7</v>
      </c>
      <c r="J6" s="158">
        <v>7</v>
      </c>
      <c r="K6" s="157">
        <v>3</v>
      </c>
      <c r="L6" s="158">
        <v>3</v>
      </c>
      <c r="M6" s="157">
        <v>0</v>
      </c>
      <c r="N6" s="158">
        <v>0</v>
      </c>
    </row>
    <row r="7" spans="1:14" ht="12.75">
      <c r="A7" s="155">
        <v>3</v>
      </c>
      <c r="B7" s="159" t="s">
        <v>412</v>
      </c>
      <c r="C7" s="157">
        <v>106</v>
      </c>
      <c r="D7" s="158">
        <v>283.35</v>
      </c>
      <c r="E7" s="157">
        <v>78</v>
      </c>
      <c r="F7" s="158">
        <v>112.35</v>
      </c>
      <c r="G7" s="157">
        <v>0</v>
      </c>
      <c r="H7" s="158">
        <v>0</v>
      </c>
      <c r="I7" s="157">
        <v>66</v>
      </c>
      <c r="J7" s="158">
        <v>171.00000000000003</v>
      </c>
      <c r="K7" s="157">
        <v>66</v>
      </c>
      <c r="L7" s="158">
        <v>181</v>
      </c>
      <c r="M7" s="157">
        <v>16</v>
      </c>
      <c r="N7" s="158">
        <v>31</v>
      </c>
    </row>
    <row r="8" spans="1:14" ht="12.75">
      <c r="A8" s="155">
        <v>4</v>
      </c>
      <c r="B8" s="159" t="s">
        <v>413</v>
      </c>
      <c r="C8" s="157">
        <v>435</v>
      </c>
      <c r="D8" s="158">
        <v>225.68999999999997</v>
      </c>
      <c r="E8" s="157">
        <v>151</v>
      </c>
      <c r="F8" s="158">
        <v>69.03</v>
      </c>
      <c r="G8" s="157">
        <v>8</v>
      </c>
      <c r="H8" s="158">
        <v>6.73</v>
      </c>
      <c r="I8" s="157">
        <v>134</v>
      </c>
      <c r="J8" s="158">
        <v>149.92999999999998</v>
      </c>
      <c r="K8" s="157">
        <v>120</v>
      </c>
      <c r="L8" s="158">
        <v>108</v>
      </c>
      <c r="M8" s="157">
        <v>12</v>
      </c>
      <c r="N8" s="158">
        <v>14.159999999999997</v>
      </c>
    </row>
    <row r="9" spans="1:14" ht="12.75">
      <c r="A9" s="155">
        <v>5</v>
      </c>
      <c r="B9" s="159" t="s">
        <v>411</v>
      </c>
      <c r="C9" s="157">
        <v>10</v>
      </c>
      <c r="D9" s="158">
        <v>106.29</v>
      </c>
      <c r="E9" s="157">
        <v>3</v>
      </c>
      <c r="F9" s="158">
        <v>24.3</v>
      </c>
      <c r="G9" s="157">
        <v>3</v>
      </c>
      <c r="H9" s="158">
        <v>1.8</v>
      </c>
      <c r="I9" s="157">
        <v>43</v>
      </c>
      <c r="J9" s="158">
        <v>80.19000000000001</v>
      </c>
      <c r="K9" s="157">
        <v>3</v>
      </c>
      <c r="L9" s="158">
        <v>3</v>
      </c>
      <c r="M9" s="157">
        <v>7</v>
      </c>
      <c r="N9" s="158">
        <v>12.05</v>
      </c>
    </row>
    <row r="10" spans="1:14" ht="12.75">
      <c r="A10" s="155">
        <v>6</v>
      </c>
      <c r="B10" s="159" t="s">
        <v>414</v>
      </c>
      <c r="C10" s="157">
        <v>4</v>
      </c>
      <c r="D10" s="158">
        <v>10</v>
      </c>
      <c r="E10" s="157">
        <v>1</v>
      </c>
      <c r="F10" s="158">
        <v>0</v>
      </c>
      <c r="G10" s="157">
        <v>0</v>
      </c>
      <c r="H10" s="158">
        <v>0</v>
      </c>
      <c r="I10" s="157">
        <v>10</v>
      </c>
      <c r="J10" s="158">
        <v>10</v>
      </c>
      <c r="K10" s="157">
        <v>1</v>
      </c>
      <c r="L10" s="158">
        <v>1</v>
      </c>
      <c r="M10" s="157">
        <v>2</v>
      </c>
      <c r="N10" s="158">
        <v>0</v>
      </c>
    </row>
    <row r="11" spans="1:14" ht="12.75">
      <c r="A11" s="155">
        <v>7</v>
      </c>
      <c r="B11" s="159" t="s">
        <v>415</v>
      </c>
      <c r="C11" s="157">
        <v>775</v>
      </c>
      <c r="D11" s="158">
        <v>836.7921299999999</v>
      </c>
      <c r="E11" s="157">
        <v>353</v>
      </c>
      <c r="F11" s="158">
        <v>398.6840400000001</v>
      </c>
      <c r="G11" s="157">
        <v>35</v>
      </c>
      <c r="H11" s="158">
        <v>23.8</v>
      </c>
      <c r="I11" s="157">
        <v>387</v>
      </c>
      <c r="J11" s="158">
        <v>414.3080899999998</v>
      </c>
      <c r="K11" s="157">
        <v>270</v>
      </c>
      <c r="L11" s="158">
        <v>219.22404000000003</v>
      </c>
      <c r="M11" s="157">
        <v>83</v>
      </c>
      <c r="N11" s="158">
        <v>179.46000000000006</v>
      </c>
    </row>
    <row r="12" spans="1:14" ht="12.75">
      <c r="A12" s="155">
        <v>8</v>
      </c>
      <c r="B12" s="159" t="s">
        <v>416</v>
      </c>
      <c r="C12" s="149">
        <v>38</v>
      </c>
      <c r="D12" s="150">
        <v>37.92</v>
      </c>
      <c r="E12" s="149">
        <v>20</v>
      </c>
      <c r="F12" s="150">
        <v>28.92</v>
      </c>
      <c r="G12" s="149">
        <v>0</v>
      </c>
      <c r="H12" s="150">
        <v>0</v>
      </c>
      <c r="I12" s="157">
        <v>18</v>
      </c>
      <c r="J12" s="158">
        <v>9</v>
      </c>
      <c r="K12" s="149">
        <v>1</v>
      </c>
      <c r="L12" s="150">
        <v>1</v>
      </c>
      <c r="M12" s="157">
        <v>19</v>
      </c>
      <c r="N12" s="158">
        <v>27.92</v>
      </c>
    </row>
    <row r="13" spans="1:14" ht="12.75">
      <c r="A13" s="155">
        <v>9</v>
      </c>
      <c r="B13" s="159" t="s">
        <v>417</v>
      </c>
      <c r="C13" s="157">
        <v>967</v>
      </c>
      <c r="D13" s="158">
        <v>1165.1526900000001</v>
      </c>
      <c r="E13" s="157">
        <v>449</v>
      </c>
      <c r="F13" s="158">
        <v>293.264</v>
      </c>
      <c r="G13" s="157">
        <v>274</v>
      </c>
      <c r="H13" s="158">
        <v>246.29999999999998</v>
      </c>
      <c r="I13" s="157">
        <v>350</v>
      </c>
      <c r="J13" s="158">
        <v>625.5886900000002</v>
      </c>
      <c r="K13" s="157">
        <v>401</v>
      </c>
      <c r="L13" s="158">
        <v>245</v>
      </c>
      <c r="M13" s="157">
        <v>48</v>
      </c>
      <c r="N13" s="158">
        <v>180.87</v>
      </c>
    </row>
    <row r="14" spans="1:14" ht="12.75">
      <c r="A14" s="155">
        <v>10</v>
      </c>
      <c r="B14" s="159" t="s">
        <v>418</v>
      </c>
      <c r="C14" s="151">
        <v>2</v>
      </c>
      <c r="D14" s="152">
        <v>1</v>
      </c>
      <c r="E14" s="151">
        <v>0</v>
      </c>
      <c r="F14" s="152">
        <v>0</v>
      </c>
      <c r="G14" s="153">
        <v>0</v>
      </c>
      <c r="H14" s="154">
        <v>0</v>
      </c>
      <c r="I14" s="157">
        <v>2</v>
      </c>
      <c r="J14" s="158">
        <v>1</v>
      </c>
      <c r="K14" s="153">
        <v>0</v>
      </c>
      <c r="L14" s="154">
        <v>0</v>
      </c>
      <c r="M14" s="157">
        <v>0</v>
      </c>
      <c r="N14" s="158">
        <v>0</v>
      </c>
    </row>
    <row r="15" spans="1:14" ht="12.75">
      <c r="A15" s="155">
        <v>11</v>
      </c>
      <c r="B15" s="159" t="s">
        <v>419</v>
      </c>
      <c r="C15" s="153">
        <v>3</v>
      </c>
      <c r="D15" s="154">
        <v>3</v>
      </c>
      <c r="E15" s="153">
        <v>0</v>
      </c>
      <c r="F15" s="154">
        <v>0</v>
      </c>
      <c r="G15" s="153">
        <v>0</v>
      </c>
      <c r="H15" s="154">
        <v>0</v>
      </c>
      <c r="I15" s="157">
        <v>3</v>
      </c>
      <c r="J15" s="158">
        <v>3</v>
      </c>
      <c r="K15" s="153">
        <v>0</v>
      </c>
      <c r="L15" s="154">
        <v>0</v>
      </c>
      <c r="M15" s="157">
        <v>0</v>
      </c>
      <c r="N15" s="158">
        <v>0</v>
      </c>
    </row>
    <row r="16" spans="1:14" ht="12.75">
      <c r="A16" s="155">
        <v>12</v>
      </c>
      <c r="B16" s="159" t="s">
        <v>420</v>
      </c>
      <c r="C16" s="157">
        <v>3</v>
      </c>
      <c r="D16" s="158">
        <v>3.7</v>
      </c>
      <c r="E16" s="157">
        <v>2</v>
      </c>
      <c r="F16" s="158">
        <v>2.8</v>
      </c>
      <c r="G16" s="157">
        <v>0</v>
      </c>
      <c r="H16" s="158">
        <v>0</v>
      </c>
      <c r="I16" s="157">
        <v>1</v>
      </c>
      <c r="J16" s="158">
        <v>0.9000000000000004</v>
      </c>
      <c r="K16" s="157">
        <v>2</v>
      </c>
      <c r="L16" s="158">
        <v>2.8</v>
      </c>
      <c r="M16" s="157">
        <v>0</v>
      </c>
      <c r="N16" s="158">
        <v>0</v>
      </c>
    </row>
    <row r="17" spans="1:14" ht="12.75">
      <c r="A17" s="155">
        <v>13</v>
      </c>
      <c r="B17" s="159" t="s">
        <v>421</v>
      </c>
      <c r="C17" s="151">
        <v>262</v>
      </c>
      <c r="D17" s="152">
        <v>246.81999999999994</v>
      </c>
      <c r="E17" s="151">
        <v>214</v>
      </c>
      <c r="F17" s="152">
        <v>199.11999999999998</v>
      </c>
      <c r="G17" s="153">
        <v>0</v>
      </c>
      <c r="H17" s="154">
        <v>0</v>
      </c>
      <c r="I17" s="157">
        <v>48</v>
      </c>
      <c r="J17" s="158">
        <v>47.69999999999996</v>
      </c>
      <c r="K17" s="153">
        <v>189</v>
      </c>
      <c r="L17" s="154">
        <v>176.44</v>
      </c>
      <c r="M17" s="157">
        <v>25</v>
      </c>
      <c r="N17" s="158">
        <v>22.67999999999998</v>
      </c>
    </row>
    <row r="18" spans="1:14" ht="12.75">
      <c r="A18" s="155">
        <v>14</v>
      </c>
      <c r="B18" s="159" t="s">
        <v>422</v>
      </c>
      <c r="C18" s="160">
        <v>0</v>
      </c>
      <c r="D18" s="161">
        <v>0</v>
      </c>
      <c r="E18" s="162">
        <v>0</v>
      </c>
      <c r="F18" s="161">
        <v>0</v>
      </c>
      <c r="G18" s="162">
        <v>0</v>
      </c>
      <c r="H18" s="161">
        <v>0</v>
      </c>
      <c r="I18" s="157">
        <v>0</v>
      </c>
      <c r="J18" s="158">
        <v>0</v>
      </c>
      <c r="K18" s="149">
        <v>0</v>
      </c>
      <c r="L18" s="161">
        <v>0</v>
      </c>
      <c r="M18" s="157">
        <v>0</v>
      </c>
      <c r="N18" s="158">
        <v>0</v>
      </c>
    </row>
    <row r="19" spans="1:14" ht="12.75">
      <c r="A19" s="155">
        <v>15</v>
      </c>
      <c r="B19" s="159" t="s">
        <v>423</v>
      </c>
      <c r="C19" s="157">
        <v>12</v>
      </c>
      <c r="D19" s="158">
        <v>10.52456</v>
      </c>
      <c r="E19" s="157">
        <v>0</v>
      </c>
      <c r="F19" s="158">
        <v>0</v>
      </c>
      <c r="G19" s="157">
        <v>0</v>
      </c>
      <c r="H19" s="158">
        <v>0</v>
      </c>
      <c r="I19" s="157">
        <v>12</v>
      </c>
      <c r="J19" s="158">
        <v>10.52456</v>
      </c>
      <c r="K19" s="157">
        <v>0</v>
      </c>
      <c r="L19" s="158">
        <v>0</v>
      </c>
      <c r="M19" s="157">
        <v>0</v>
      </c>
      <c r="N19" s="158">
        <v>0</v>
      </c>
    </row>
    <row r="20" spans="1:14" ht="12.75">
      <c r="A20" s="155">
        <v>16</v>
      </c>
      <c r="B20" s="159" t="s">
        <v>424</v>
      </c>
      <c r="C20" s="153">
        <v>399</v>
      </c>
      <c r="D20" s="154">
        <v>2258.75</v>
      </c>
      <c r="E20" s="153">
        <v>357</v>
      </c>
      <c r="F20" s="154">
        <v>861.08</v>
      </c>
      <c r="G20" s="153">
        <v>20</v>
      </c>
      <c r="H20" s="154">
        <v>20.78</v>
      </c>
      <c r="I20" s="157">
        <v>681</v>
      </c>
      <c r="J20" s="158">
        <v>1376.89</v>
      </c>
      <c r="K20" s="153">
        <v>345</v>
      </c>
      <c r="L20" s="154">
        <v>235</v>
      </c>
      <c r="M20" s="157">
        <v>12</v>
      </c>
      <c r="N20" s="158">
        <v>291.43000000000006</v>
      </c>
    </row>
    <row r="21" spans="1:14" ht="12.75">
      <c r="A21" s="155">
        <v>17</v>
      </c>
      <c r="B21" s="159" t="s">
        <v>425</v>
      </c>
      <c r="C21" s="160">
        <v>0</v>
      </c>
      <c r="D21" s="161">
        <v>0</v>
      </c>
      <c r="E21" s="162">
        <v>0</v>
      </c>
      <c r="F21" s="161">
        <v>0</v>
      </c>
      <c r="G21" s="162">
        <v>0</v>
      </c>
      <c r="H21" s="161">
        <v>0</v>
      </c>
      <c r="I21" s="157">
        <v>0</v>
      </c>
      <c r="J21" s="158">
        <v>0</v>
      </c>
      <c r="K21" s="149">
        <v>0</v>
      </c>
      <c r="L21" s="161">
        <v>0</v>
      </c>
      <c r="M21" s="157">
        <v>0</v>
      </c>
      <c r="N21" s="158">
        <v>0</v>
      </c>
    </row>
    <row r="22" spans="1:14" ht="12.75">
      <c r="A22" s="155">
        <v>18</v>
      </c>
      <c r="B22" s="159" t="s">
        <v>426</v>
      </c>
      <c r="C22" s="192">
        <v>417</v>
      </c>
      <c r="D22" s="193">
        <v>453</v>
      </c>
      <c r="E22" s="192">
        <v>381</v>
      </c>
      <c r="F22" s="193">
        <v>396</v>
      </c>
      <c r="G22" s="192">
        <v>0</v>
      </c>
      <c r="H22" s="193">
        <v>0</v>
      </c>
      <c r="I22" s="192">
        <v>36</v>
      </c>
      <c r="J22" s="193">
        <v>57</v>
      </c>
      <c r="K22" s="192">
        <v>178</v>
      </c>
      <c r="L22" s="193">
        <v>210</v>
      </c>
      <c r="M22" s="192">
        <v>203</v>
      </c>
      <c r="N22" s="193">
        <v>186</v>
      </c>
    </row>
    <row r="23" spans="1:14" ht="12.75">
      <c r="A23" s="155">
        <v>19</v>
      </c>
      <c r="B23" s="159" t="s">
        <v>427</v>
      </c>
      <c r="C23" s="157">
        <v>116</v>
      </c>
      <c r="D23" s="158">
        <v>112.5</v>
      </c>
      <c r="E23" s="157">
        <v>11</v>
      </c>
      <c r="F23" s="158">
        <v>9.21</v>
      </c>
      <c r="G23" s="157">
        <v>0</v>
      </c>
      <c r="H23" s="158">
        <v>0</v>
      </c>
      <c r="I23" s="157">
        <v>105</v>
      </c>
      <c r="J23" s="158">
        <v>103.28999999999999</v>
      </c>
      <c r="K23" s="157">
        <v>8</v>
      </c>
      <c r="L23" s="158">
        <v>6.71</v>
      </c>
      <c r="M23" s="157">
        <v>3</v>
      </c>
      <c r="N23" s="158">
        <v>2.500000000000001</v>
      </c>
    </row>
    <row r="24" spans="1:14" ht="12.75">
      <c r="A24" s="155">
        <v>20</v>
      </c>
      <c r="B24" s="159" t="s">
        <v>428</v>
      </c>
      <c r="C24" s="157">
        <v>479</v>
      </c>
      <c r="D24" s="158">
        <v>565.69427</v>
      </c>
      <c r="E24" s="157">
        <v>109</v>
      </c>
      <c r="F24" s="158">
        <v>144.85</v>
      </c>
      <c r="G24" s="157">
        <v>43</v>
      </c>
      <c r="H24" s="158">
        <v>27.55</v>
      </c>
      <c r="I24" s="157">
        <v>327</v>
      </c>
      <c r="J24" s="158">
        <v>393.2942699999999</v>
      </c>
      <c r="K24" s="157">
        <v>100</v>
      </c>
      <c r="L24" s="158">
        <v>104</v>
      </c>
      <c r="M24" s="157">
        <v>9</v>
      </c>
      <c r="N24" s="158">
        <v>40.86999999999999</v>
      </c>
    </row>
    <row r="25" spans="1:14" ht="12.75">
      <c r="A25" s="163">
        <v>21</v>
      </c>
      <c r="B25" s="164" t="s">
        <v>429</v>
      </c>
      <c r="C25" s="153">
        <v>25</v>
      </c>
      <c r="D25" s="154">
        <v>10.849999999999994</v>
      </c>
      <c r="E25" s="153">
        <v>23</v>
      </c>
      <c r="F25" s="154">
        <v>0</v>
      </c>
      <c r="G25" s="153">
        <v>0</v>
      </c>
      <c r="H25" s="154">
        <v>0</v>
      </c>
      <c r="I25" s="153">
        <v>4</v>
      </c>
      <c r="J25" s="154">
        <v>10.849999999999994</v>
      </c>
      <c r="K25" s="153">
        <v>23</v>
      </c>
      <c r="L25" s="154">
        <v>14</v>
      </c>
      <c r="M25" s="153">
        <v>0</v>
      </c>
      <c r="N25" s="154">
        <v>0</v>
      </c>
    </row>
    <row r="26" spans="1:14" ht="12.75">
      <c r="A26" s="155">
        <v>22</v>
      </c>
      <c r="B26" s="159" t="s">
        <v>430</v>
      </c>
      <c r="C26" s="157">
        <v>39</v>
      </c>
      <c r="D26" s="158">
        <v>31.189999999999998</v>
      </c>
      <c r="E26" s="157">
        <v>10</v>
      </c>
      <c r="F26" s="158">
        <v>6.1000000000000005</v>
      </c>
      <c r="G26" s="157">
        <v>4</v>
      </c>
      <c r="H26" s="158">
        <v>3</v>
      </c>
      <c r="I26" s="157">
        <v>25</v>
      </c>
      <c r="J26" s="158">
        <v>22.089999999999996</v>
      </c>
      <c r="K26" s="157">
        <v>3</v>
      </c>
      <c r="L26" s="158">
        <v>1.92</v>
      </c>
      <c r="M26" s="157">
        <v>7</v>
      </c>
      <c r="N26" s="158">
        <v>4.180000000000001</v>
      </c>
    </row>
    <row r="27" spans="1:14" ht="12.75">
      <c r="A27" s="155">
        <v>23</v>
      </c>
      <c r="B27" s="159" t="s">
        <v>431</v>
      </c>
      <c r="C27" s="157">
        <v>7</v>
      </c>
      <c r="D27" s="158">
        <v>7.3</v>
      </c>
      <c r="E27" s="157">
        <v>0</v>
      </c>
      <c r="F27" s="158">
        <v>0</v>
      </c>
      <c r="G27" s="157">
        <v>0</v>
      </c>
      <c r="H27" s="158">
        <v>0</v>
      </c>
      <c r="I27" s="157">
        <v>7</v>
      </c>
      <c r="J27" s="158">
        <v>7.3</v>
      </c>
      <c r="K27" s="157">
        <v>0</v>
      </c>
      <c r="L27" s="158">
        <v>0</v>
      </c>
      <c r="M27" s="157">
        <v>0</v>
      </c>
      <c r="N27" s="158">
        <v>0</v>
      </c>
    </row>
    <row r="28" spans="1:14" ht="12.75">
      <c r="A28" s="155">
        <v>24</v>
      </c>
      <c r="B28" s="159" t="s">
        <v>430</v>
      </c>
      <c r="C28" s="157">
        <v>0</v>
      </c>
      <c r="D28" s="158">
        <v>0</v>
      </c>
      <c r="E28" s="157">
        <v>0</v>
      </c>
      <c r="F28" s="158">
        <v>0</v>
      </c>
      <c r="G28" s="157">
        <v>0</v>
      </c>
      <c r="H28" s="158">
        <v>0</v>
      </c>
      <c r="I28" s="157">
        <v>0</v>
      </c>
      <c r="J28" s="158">
        <v>0</v>
      </c>
      <c r="K28" s="157">
        <v>21</v>
      </c>
      <c r="L28" s="158">
        <v>21</v>
      </c>
      <c r="M28" s="157">
        <v>22</v>
      </c>
      <c r="N28" s="158">
        <v>0</v>
      </c>
    </row>
    <row r="29" spans="1:14" ht="12.75">
      <c r="A29" s="165">
        <v>25</v>
      </c>
      <c r="B29" s="159" t="s">
        <v>432</v>
      </c>
      <c r="C29" s="157">
        <v>3</v>
      </c>
      <c r="D29" s="158">
        <v>3.5</v>
      </c>
      <c r="E29" s="157">
        <v>1</v>
      </c>
      <c r="F29" s="157">
        <v>1.5</v>
      </c>
      <c r="G29" s="157">
        <v>0</v>
      </c>
      <c r="H29" s="157">
        <v>0</v>
      </c>
      <c r="I29" s="157">
        <v>2</v>
      </c>
      <c r="J29" s="157">
        <v>2</v>
      </c>
      <c r="K29" s="157">
        <v>1</v>
      </c>
      <c r="L29" s="158">
        <v>1</v>
      </c>
      <c r="M29" s="157">
        <v>0</v>
      </c>
      <c r="N29" s="157">
        <v>1</v>
      </c>
    </row>
    <row r="30" spans="1:14" ht="12.75">
      <c r="A30" s="166"/>
      <c r="B30" s="166" t="s">
        <v>433</v>
      </c>
      <c r="C30" s="167">
        <v>5025</v>
      </c>
      <c r="D30" s="168">
        <v>6429.743649999999</v>
      </c>
      <c r="E30" s="167">
        <v>2100</v>
      </c>
      <c r="F30" s="168">
        <v>2239.28804</v>
      </c>
      <c r="G30" s="167">
        <v>396</v>
      </c>
      <c r="H30" s="168">
        <v>334.46</v>
      </c>
      <c r="I30" s="169">
        <v>2529</v>
      </c>
      <c r="J30" s="168">
        <v>3855.9956100000004</v>
      </c>
      <c r="K30" s="170">
        <v>1468</v>
      </c>
      <c r="L30" s="168">
        <v>1390.39804</v>
      </c>
      <c r="M30" s="169">
        <v>632</v>
      </c>
      <c r="N30" s="168">
        <v>848.8900000000001</v>
      </c>
    </row>
  </sheetData>
  <sheetProtection/>
  <mergeCells count="10">
    <mergeCell ref="M3:N3"/>
    <mergeCell ref="A1:N1"/>
    <mergeCell ref="A2:N2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</sheetPr>
  <dimension ref="A1:L46"/>
  <sheetViews>
    <sheetView zoomScalePageLayoutView="0" workbookViewId="0" topLeftCell="A1">
      <pane xSplit="2" ySplit="7" topLeftCell="C32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39" sqref="C39"/>
    </sheetView>
  </sheetViews>
  <sheetFormatPr defaultColWidth="9.140625" defaultRowHeight="12.75"/>
  <cols>
    <col min="1" max="1" width="6.7109375" style="0" customWidth="1"/>
    <col min="2" max="2" width="19.7109375" style="0" bestFit="1" customWidth="1"/>
    <col min="3" max="3" width="9.00390625" style="0" customWidth="1"/>
    <col min="4" max="4" width="7.8515625" style="0" customWidth="1"/>
    <col min="6" max="6" width="8.00390625" style="0" customWidth="1"/>
    <col min="8" max="8" width="7.140625" style="0" customWidth="1"/>
    <col min="10" max="10" width="7.140625" style="0" customWidth="1"/>
    <col min="12" max="12" width="10.421875" style="0" customWidth="1"/>
  </cols>
  <sheetData>
    <row r="1" spans="1:12" ht="14.25">
      <c r="A1" s="419" t="s">
        <v>516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515" t="s">
        <v>494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48.75" customHeight="1">
      <c r="A3" s="512" t="s">
        <v>361</v>
      </c>
      <c r="B3" s="503" t="s">
        <v>373</v>
      </c>
      <c r="C3" s="503" t="s">
        <v>374</v>
      </c>
      <c r="D3" s="505" t="s">
        <v>399</v>
      </c>
      <c r="E3" s="506"/>
      <c r="F3" s="505" t="s">
        <v>400</v>
      </c>
      <c r="G3" s="506"/>
      <c r="H3" s="505" t="s">
        <v>375</v>
      </c>
      <c r="I3" s="506"/>
      <c r="J3" s="505" t="s">
        <v>376</v>
      </c>
      <c r="K3" s="506"/>
      <c r="L3" s="504" t="s">
        <v>401</v>
      </c>
    </row>
    <row r="4" spans="1:12" ht="12.75" customHeight="1">
      <c r="A4" s="513"/>
      <c r="B4" s="503"/>
      <c r="C4" s="503"/>
      <c r="D4" s="507"/>
      <c r="E4" s="508"/>
      <c r="F4" s="507"/>
      <c r="G4" s="508"/>
      <c r="H4" s="507"/>
      <c r="I4" s="508"/>
      <c r="J4" s="507"/>
      <c r="K4" s="508"/>
      <c r="L4" s="504"/>
    </row>
    <row r="5" spans="1:12" ht="12.75">
      <c r="A5" s="513"/>
      <c r="B5" s="503"/>
      <c r="C5" s="503"/>
      <c r="D5" s="509"/>
      <c r="E5" s="510"/>
      <c r="F5" s="509"/>
      <c r="G5" s="510"/>
      <c r="H5" s="509"/>
      <c r="I5" s="510"/>
      <c r="J5" s="509"/>
      <c r="K5" s="510"/>
      <c r="L5" s="504"/>
    </row>
    <row r="6" spans="1:12" ht="14.25">
      <c r="A6" s="514"/>
      <c r="B6" s="503"/>
      <c r="C6" s="146" t="s">
        <v>327</v>
      </c>
      <c r="D6" s="146" t="s">
        <v>327</v>
      </c>
      <c r="E6" s="146" t="s">
        <v>121</v>
      </c>
      <c r="F6" s="146" t="s">
        <v>327</v>
      </c>
      <c r="G6" s="146" t="s">
        <v>377</v>
      </c>
      <c r="H6" s="146" t="s">
        <v>327</v>
      </c>
      <c r="I6" s="146" t="s">
        <v>377</v>
      </c>
      <c r="J6" s="146" t="s">
        <v>327</v>
      </c>
      <c r="K6" s="146" t="s">
        <v>377</v>
      </c>
      <c r="L6" s="504"/>
    </row>
    <row r="7" spans="1:12" ht="12.75">
      <c r="A7" s="140" t="s">
        <v>378</v>
      </c>
      <c r="B7" s="139" t="s">
        <v>379</v>
      </c>
      <c r="C7" s="139" t="s">
        <v>380</v>
      </c>
      <c r="D7" s="139" t="s">
        <v>381</v>
      </c>
      <c r="E7" s="139" t="s">
        <v>382</v>
      </c>
      <c r="F7" s="139" t="s">
        <v>383</v>
      </c>
      <c r="G7" s="139" t="s">
        <v>384</v>
      </c>
      <c r="H7" s="139" t="s">
        <v>385</v>
      </c>
      <c r="I7" s="139" t="s">
        <v>386</v>
      </c>
      <c r="J7" s="139" t="s">
        <v>387</v>
      </c>
      <c r="K7" s="139" t="s">
        <v>388</v>
      </c>
      <c r="L7" s="139" t="s">
        <v>389</v>
      </c>
    </row>
    <row r="8" spans="1:12" ht="12.75">
      <c r="A8" s="171">
        <v>1</v>
      </c>
      <c r="B8" s="172" t="s">
        <v>10</v>
      </c>
      <c r="C8" s="173">
        <v>80</v>
      </c>
      <c r="D8" s="173">
        <v>65</v>
      </c>
      <c r="E8" s="173">
        <v>1228</v>
      </c>
      <c r="F8" s="173">
        <v>20</v>
      </c>
      <c r="G8" s="173">
        <v>180</v>
      </c>
      <c r="H8" s="173">
        <v>15</v>
      </c>
      <c r="I8" s="173">
        <v>149</v>
      </c>
      <c r="J8" s="173">
        <v>41</v>
      </c>
      <c r="K8" s="173">
        <v>1048</v>
      </c>
      <c r="L8" s="174">
        <f>F8*100/D8</f>
        <v>30.76923076923077</v>
      </c>
    </row>
    <row r="9" spans="1:12" ht="12.75">
      <c r="A9" s="171">
        <v>2</v>
      </c>
      <c r="B9" s="172" t="s">
        <v>11</v>
      </c>
      <c r="C9" s="173">
        <v>10</v>
      </c>
      <c r="D9" s="173">
        <v>4</v>
      </c>
      <c r="E9" s="173">
        <v>295</v>
      </c>
      <c r="F9" s="173">
        <v>1</v>
      </c>
      <c r="G9" s="173">
        <v>65</v>
      </c>
      <c r="H9" s="173">
        <v>0</v>
      </c>
      <c r="I9" s="173">
        <v>0</v>
      </c>
      <c r="J9" s="173">
        <v>3</v>
      </c>
      <c r="K9" s="173">
        <v>230</v>
      </c>
      <c r="L9" s="174">
        <f aca="true" t="shared" si="0" ref="L9:L46">F9*100/D9</f>
        <v>25</v>
      </c>
    </row>
    <row r="10" spans="1:12" ht="12.75">
      <c r="A10" s="171">
        <v>3</v>
      </c>
      <c r="B10" s="172" t="s">
        <v>38</v>
      </c>
      <c r="C10" s="173">
        <v>5</v>
      </c>
      <c r="D10" s="173">
        <v>93</v>
      </c>
      <c r="E10" s="173">
        <v>459</v>
      </c>
      <c r="F10" s="173">
        <v>48</v>
      </c>
      <c r="G10" s="173">
        <v>223</v>
      </c>
      <c r="H10" s="173">
        <v>24</v>
      </c>
      <c r="I10" s="173">
        <v>126</v>
      </c>
      <c r="J10" s="173">
        <v>45</v>
      </c>
      <c r="K10" s="173">
        <v>236</v>
      </c>
      <c r="L10" s="174">
        <f t="shared" si="0"/>
        <v>51.61290322580645</v>
      </c>
    </row>
    <row r="11" spans="1:12" ht="12.75">
      <c r="A11" s="171">
        <v>4</v>
      </c>
      <c r="B11" s="172" t="s">
        <v>12</v>
      </c>
      <c r="C11" s="173">
        <v>80</v>
      </c>
      <c r="D11" s="173">
        <v>76</v>
      </c>
      <c r="E11" s="173">
        <v>1092</v>
      </c>
      <c r="F11" s="173">
        <v>67</v>
      </c>
      <c r="G11" s="173">
        <v>369</v>
      </c>
      <c r="H11" s="173">
        <v>62</v>
      </c>
      <c r="I11" s="173">
        <v>501</v>
      </c>
      <c r="J11" s="173">
        <v>9</v>
      </c>
      <c r="K11" s="173">
        <v>723</v>
      </c>
      <c r="L11" s="174">
        <f t="shared" si="0"/>
        <v>88.15789473684211</v>
      </c>
    </row>
    <row r="12" spans="1:12" ht="12.75">
      <c r="A12" s="171">
        <v>5</v>
      </c>
      <c r="B12" s="172" t="s">
        <v>390</v>
      </c>
      <c r="C12" s="173">
        <v>140</v>
      </c>
      <c r="D12" s="173">
        <v>85</v>
      </c>
      <c r="E12" s="173">
        <v>3757</v>
      </c>
      <c r="F12" s="173">
        <v>56</v>
      </c>
      <c r="G12" s="173">
        <v>1486</v>
      </c>
      <c r="H12" s="173">
        <v>56</v>
      </c>
      <c r="I12" s="173">
        <v>1348</v>
      </c>
      <c r="J12" s="173">
        <v>29</v>
      </c>
      <c r="K12" s="173">
        <v>2271</v>
      </c>
      <c r="L12" s="174">
        <f t="shared" si="0"/>
        <v>65.88235294117646</v>
      </c>
    </row>
    <row r="13" spans="1:12" ht="12.75">
      <c r="A13" s="171">
        <v>6</v>
      </c>
      <c r="B13" s="172" t="s">
        <v>14</v>
      </c>
      <c r="C13" s="173">
        <v>45</v>
      </c>
      <c r="D13" s="173">
        <v>44</v>
      </c>
      <c r="E13" s="173">
        <v>2893</v>
      </c>
      <c r="F13" s="173">
        <v>12</v>
      </c>
      <c r="G13" s="173">
        <v>598</v>
      </c>
      <c r="H13" s="173">
        <v>5</v>
      </c>
      <c r="I13" s="173">
        <v>38</v>
      </c>
      <c r="J13" s="173">
        <v>32</v>
      </c>
      <c r="K13" s="173">
        <v>2295</v>
      </c>
      <c r="L13" s="174">
        <f t="shared" si="0"/>
        <v>27.272727272727273</v>
      </c>
    </row>
    <row r="14" spans="1:12" ht="12.75">
      <c r="A14" s="171">
        <v>7</v>
      </c>
      <c r="B14" s="172" t="s">
        <v>15</v>
      </c>
      <c r="C14" s="173">
        <v>45</v>
      </c>
      <c r="D14" s="173">
        <v>20</v>
      </c>
      <c r="E14" s="173">
        <v>1386</v>
      </c>
      <c r="F14" s="173">
        <v>15</v>
      </c>
      <c r="G14" s="173">
        <v>610</v>
      </c>
      <c r="H14" s="173">
        <v>12</v>
      </c>
      <c r="I14" s="173">
        <v>108</v>
      </c>
      <c r="J14" s="173">
        <v>2</v>
      </c>
      <c r="K14" s="173">
        <v>776</v>
      </c>
      <c r="L14" s="174">
        <f t="shared" si="0"/>
        <v>75</v>
      </c>
    </row>
    <row r="15" spans="1:12" ht="12.75">
      <c r="A15" s="171">
        <v>8</v>
      </c>
      <c r="B15" s="172" t="s">
        <v>16</v>
      </c>
      <c r="C15" s="173">
        <v>200</v>
      </c>
      <c r="D15" s="173">
        <v>118</v>
      </c>
      <c r="E15" s="173">
        <v>5625</v>
      </c>
      <c r="F15" s="173">
        <v>55</v>
      </c>
      <c r="G15" s="173">
        <v>1628</v>
      </c>
      <c r="H15" s="173">
        <v>15</v>
      </c>
      <c r="I15" s="173">
        <v>188</v>
      </c>
      <c r="J15" s="173">
        <v>63</v>
      </c>
      <c r="K15" s="173">
        <v>3997</v>
      </c>
      <c r="L15" s="174">
        <f t="shared" si="0"/>
        <v>46.610169491525426</v>
      </c>
    </row>
    <row r="16" spans="1:12" ht="12.75">
      <c r="A16" s="171">
        <v>9</v>
      </c>
      <c r="B16" s="172" t="s">
        <v>57</v>
      </c>
      <c r="C16" s="173">
        <v>20</v>
      </c>
      <c r="D16" s="173">
        <v>7</v>
      </c>
      <c r="E16" s="173">
        <v>124</v>
      </c>
      <c r="F16" s="173">
        <v>0</v>
      </c>
      <c r="G16" s="173">
        <v>0</v>
      </c>
      <c r="H16" s="173">
        <v>0</v>
      </c>
      <c r="I16" s="173">
        <v>0</v>
      </c>
      <c r="J16" s="173">
        <v>7</v>
      </c>
      <c r="K16" s="173">
        <v>124</v>
      </c>
      <c r="L16" s="174">
        <f t="shared" si="0"/>
        <v>0</v>
      </c>
    </row>
    <row r="17" spans="1:12" ht="12.75">
      <c r="A17" s="171">
        <v>10</v>
      </c>
      <c r="B17" s="172" t="s">
        <v>391</v>
      </c>
      <c r="C17" s="173">
        <v>15</v>
      </c>
      <c r="D17" s="173">
        <v>7</v>
      </c>
      <c r="E17" s="173">
        <v>491</v>
      </c>
      <c r="F17" s="173">
        <v>1</v>
      </c>
      <c r="G17" s="173">
        <v>164</v>
      </c>
      <c r="H17" s="173">
        <v>0</v>
      </c>
      <c r="I17" s="173">
        <v>0</v>
      </c>
      <c r="J17" s="173">
        <v>6</v>
      </c>
      <c r="K17" s="173">
        <v>327</v>
      </c>
      <c r="L17" s="174">
        <f t="shared" si="0"/>
        <v>14.285714285714286</v>
      </c>
    </row>
    <row r="18" spans="1:12" ht="12.75">
      <c r="A18" s="171">
        <v>11</v>
      </c>
      <c r="B18" s="172" t="s">
        <v>18</v>
      </c>
      <c r="C18" s="173">
        <v>30</v>
      </c>
      <c r="D18" s="173">
        <v>15</v>
      </c>
      <c r="E18" s="173">
        <v>449</v>
      </c>
      <c r="F18" s="173">
        <v>10</v>
      </c>
      <c r="G18" s="173">
        <v>68</v>
      </c>
      <c r="H18" s="173">
        <v>8</v>
      </c>
      <c r="I18" s="173">
        <v>166</v>
      </c>
      <c r="J18" s="173">
        <v>5</v>
      </c>
      <c r="K18" s="173">
        <v>381</v>
      </c>
      <c r="L18" s="174">
        <f t="shared" si="0"/>
        <v>66.66666666666667</v>
      </c>
    </row>
    <row r="19" spans="1:12" ht="12.75">
      <c r="A19" s="171">
        <v>12</v>
      </c>
      <c r="B19" s="172" t="s">
        <v>434</v>
      </c>
      <c r="C19" s="173">
        <v>5</v>
      </c>
      <c r="D19" s="173">
        <v>4</v>
      </c>
      <c r="E19" s="173">
        <v>283</v>
      </c>
      <c r="F19" s="173">
        <v>1</v>
      </c>
      <c r="G19" s="173">
        <v>59</v>
      </c>
      <c r="H19" s="173">
        <v>0</v>
      </c>
      <c r="I19" s="173">
        <v>0</v>
      </c>
      <c r="J19" s="173">
        <v>3</v>
      </c>
      <c r="K19" s="173">
        <v>224</v>
      </c>
      <c r="L19" s="174">
        <f t="shared" si="0"/>
        <v>25</v>
      </c>
    </row>
    <row r="20" spans="1:12" ht="12.75">
      <c r="A20" s="171">
        <v>15</v>
      </c>
      <c r="B20" s="172" t="s">
        <v>265</v>
      </c>
      <c r="C20" s="173">
        <v>10</v>
      </c>
      <c r="D20" s="173">
        <v>4</v>
      </c>
      <c r="E20" s="173">
        <v>255</v>
      </c>
      <c r="F20" s="173">
        <v>0</v>
      </c>
      <c r="G20" s="173">
        <v>0</v>
      </c>
      <c r="H20" s="173">
        <v>0</v>
      </c>
      <c r="I20" s="173">
        <v>0</v>
      </c>
      <c r="J20" s="173">
        <v>4</v>
      </c>
      <c r="K20" s="173">
        <v>255</v>
      </c>
      <c r="L20" s="174">
        <f t="shared" si="0"/>
        <v>0</v>
      </c>
    </row>
    <row r="21" spans="1:12" ht="12.75">
      <c r="A21" s="171">
        <v>17</v>
      </c>
      <c r="B21" s="172" t="s">
        <v>348</v>
      </c>
      <c r="C21" s="173">
        <v>10</v>
      </c>
      <c r="D21" s="173">
        <v>2</v>
      </c>
      <c r="E21" s="173">
        <v>27</v>
      </c>
      <c r="F21" s="173">
        <v>0</v>
      </c>
      <c r="G21" s="173">
        <v>0</v>
      </c>
      <c r="H21" s="173">
        <v>0</v>
      </c>
      <c r="I21" s="173">
        <v>0</v>
      </c>
      <c r="J21" s="173">
        <v>2</v>
      </c>
      <c r="K21" s="173">
        <v>27</v>
      </c>
      <c r="L21" s="174">
        <f t="shared" si="0"/>
        <v>0</v>
      </c>
    </row>
    <row r="22" spans="1:12" ht="12.75">
      <c r="A22" s="171">
        <v>18</v>
      </c>
      <c r="B22" s="172" t="s">
        <v>19</v>
      </c>
      <c r="C22" s="173">
        <v>15</v>
      </c>
      <c r="D22" s="173">
        <v>10</v>
      </c>
      <c r="E22" s="173">
        <v>810</v>
      </c>
      <c r="F22" s="173">
        <v>1</v>
      </c>
      <c r="G22" s="173">
        <v>17</v>
      </c>
      <c r="H22" s="173">
        <v>0</v>
      </c>
      <c r="I22" s="173">
        <v>0</v>
      </c>
      <c r="J22" s="173">
        <v>9</v>
      </c>
      <c r="K22" s="173">
        <v>793</v>
      </c>
      <c r="L22" s="174">
        <f t="shared" si="0"/>
        <v>10</v>
      </c>
    </row>
    <row r="23" spans="1:12" ht="12.75">
      <c r="A23" s="171">
        <v>19</v>
      </c>
      <c r="B23" s="172" t="s">
        <v>392</v>
      </c>
      <c r="C23" s="173">
        <v>10</v>
      </c>
      <c r="D23" s="173">
        <v>2</v>
      </c>
      <c r="E23" s="173">
        <v>140</v>
      </c>
      <c r="F23" s="173">
        <v>0</v>
      </c>
      <c r="G23" s="173">
        <v>0</v>
      </c>
      <c r="H23" s="173">
        <v>0</v>
      </c>
      <c r="I23" s="173">
        <v>0</v>
      </c>
      <c r="J23" s="173">
        <v>2</v>
      </c>
      <c r="K23" s="173">
        <v>140</v>
      </c>
      <c r="L23" s="174">
        <f t="shared" si="0"/>
        <v>0</v>
      </c>
    </row>
    <row r="24" spans="1:12" ht="12.75">
      <c r="A24" s="171">
        <v>20</v>
      </c>
      <c r="B24" s="172" t="s">
        <v>21</v>
      </c>
      <c r="C24" s="173">
        <v>15</v>
      </c>
      <c r="D24" s="173">
        <v>9</v>
      </c>
      <c r="E24" s="173">
        <v>399</v>
      </c>
      <c r="F24" s="173">
        <v>2</v>
      </c>
      <c r="G24" s="173">
        <v>110</v>
      </c>
      <c r="H24" s="173">
        <v>0</v>
      </c>
      <c r="I24" s="173">
        <v>0</v>
      </c>
      <c r="J24" s="173">
        <v>7</v>
      </c>
      <c r="K24" s="173">
        <v>289</v>
      </c>
      <c r="L24" s="174">
        <f t="shared" si="0"/>
        <v>22.22222222222222</v>
      </c>
    </row>
    <row r="25" spans="1:12" ht="12.75">
      <c r="A25" s="171">
        <v>21</v>
      </c>
      <c r="B25" s="172" t="s">
        <v>264</v>
      </c>
      <c r="C25" s="172"/>
      <c r="D25" s="173">
        <v>0</v>
      </c>
      <c r="E25" s="173">
        <v>0</v>
      </c>
      <c r="F25" s="172"/>
      <c r="G25" s="173">
        <v>0</v>
      </c>
      <c r="H25" s="172"/>
      <c r="I25" s="172"/>
      <c r="J25" s="173">
        <v>0</v>
      </c>
      <c r="K25" s="173">
        <v>0</v>
      </c>
      <c r="L25" s="174" t="e">
        <f t="shared" si="0"/>
        <v>#DIV/0!</v>
      </c>
    </row>
    <row r="26" spans="1:12" ht="12.75">
      <c r="A26" s="171">
        <v>23</v>
      </c>
      <c r="B26" s="172" t="s">
        <v>435</v>
      </c>
      <c r="C26" s="173">
        <v>1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4" t="e">
        <f t="shared" si="0"/>
        <v>#DIV/0!</v>
      </c>
    </row>
    <row r="27" spans="1:12" ht="12.75">
      <c r="A27" s="171">
        <v>27</v>
      </c>
      <c r="B27" s="172" t="s">
        <v>56</v>
      </c>
      <c r="C27" s="173">
        <v>0</v>
      </c>
      <c r="D27" s="173">
        <v>3</v>
      </c>
      <c r="E27" s="173">
        <v>0</v>
      </c>
      <c r="F27" s="173">
        <v>1</v>
      </c>
      <c r="G27" s="173">
        <v>0</v>
      </c>
      <c r="H27" s="173">
        <v>0</v>
      </c>
      <c r="I27" s="173">
        <v>0</v>
      </c>
      <c r="J27" s="173">
        <v>2</v>
      </c>
      <c r="K27" s="173">
        <v>0</v>
      </c>
      <c r="L27" s="174">
        <f t="shared" si="0"/>
        <v>33.333333333333336</v>
      </c>
    </row>
    <row r="28" spans="1:12" ht="12.75">
      <c r="A28" s="171">
        <v>28</v>
      </c>
      <c r="B28" s="172" t="s">
        <v>58</v>
      </c>
      <c r="C28" s="173">
        <v>12</v>
      </c>
      <c r="D28" s="173">
        <v>4</v>
      </c>
      <c r="E28" s="173">
        <v>38</v>
      </c>
      <c r="F28" s="173">
        <v>75</v>
      </c>
      <c r="G28" s="173">
        <v>0</v>
      </c>
      <c r="H28" s="173">
        <v>3</v>
      </c>
      <c r="I28" s="173">
        <v>76</v>
      </c>
      <c r="J28" s="173">
        <v>2</v>
      </c>
      <c r="K28" s="173">
        <v>38</v>
      </c>
      <c r="L28" s="174">
        <f t="shared" si="0"/>
        <v>1875</v>
      </c>
    </row>
    <row r="29" spans="1:12" ht="12.75">
      <c r="A29" s="171">
        <v>29</v>
      </c>
      <c r="B29" s="172" t="s">
        <v>393</v>
      </c>
      <c r="C29" s="173">
        <v>25</v>
      </c>
      <c r="D29" s="173">
        <v>11</v>
      </c>
      <c r="E29" s="173">
        <v>348</v>
      </c>
      <c r="F29" s="173">
        <v>2</v>
      </c>
      <c r="G29" s="173">
        <v>183</v>
      </c>
      <c r="H29" s="173">
        <v>1</v>
      </c>
      <c r="I29" s="173">
        <v>4</v>
      </c>
      <c r="J29" s="173">
        <v>9</v>
      </c>
      <c r="K29" s="173">
        <v>165</v>
      </c>
      <c r="L29" s="174">
        <f t="shared" si="0"/>
        <v>18.181818181818183</v>
      </c>
    </row>
    <row r="30" spans="1:12" ht="12.75">
      <c r="A30" s="171">
        <v>30</v>
      </c>
      <c r="B30" s="172" t="s">
        <v>370</v>
      </c>
      <c r="C30" s="173">
        <v>16</v>
      </c>
      <c r="D30" s="173">
        <v>2</v>
      </c>
      <c r="E30" s="173">
        <v>94</v>
      </c>
      <c r="F30" s="173">
        <v>2</v>
      </c>
      <c r="G30" s="173">
        <v>0</v>
      </c>
      <c r="H30" s="173">
        <v>2</v>
      </c>
      <c r="I30" s="173">
        <v>9</v>
      </c>
      <c r="J30" s="173">
        <v>2</v>
      </c>
      <c r="K30" s="173">
        <v>94</v>
      </c>
      <c r="L30" s="174">
        <f t="shared" si="0"/>
        <v>100</v>
      </c>
    </row>
    <row r="31" spans="1:12" ht="12.75">
      <c r="A31" s="171">
        <v>31</v>
      </c>
      <c r="B31" s="172" t="s">
        <v>24</v>
      </c>
      <c r="C31" s="194">
        <v>120</v>
      </c>
      <c r="D31" s="194">
        <v>78</v>
      </c>
      <c r="E31" s="194">
        <v>2817</v>
      </c>
      <c r="F31" s="194">
        <v>54</v>
      </c>
      <c r="G31" s="194">
        <v>1154</v>
      </c>
      <c r="H31" s="194">
        <v>24</v>
      </c>
      <c r="I31" s="194">
        <v>129</v>
      </c>
      <c r="J31" s="194">
        <v>24</v>
      </c>
      <c r="K31" s="194">
        <v>1663</v>
      </c>
      <c r="L31" s="195">
        <v>69.23076923076923</v>
      </c>
    </row>
    <row r="32" spans="1:12" ht="12.75">
      <c r="A32" s="171">
        <v>32</v>
      </c>
      <c r="B32" s="172" t="s">
        <v>436</v>
      </c>
      <c r="C32" s="172"/>
      <c r="D32" s="173">
        <v>0</v>
      </c>
      <c r="E32" s="173">
        <v>0</v>
      </c>
      <c r="F32" s="172"/>
      <c r="G32" s="173">
        <v>0</v>
      </c>
      <c r="H32" s="172"/>
      <c r="I32" s="172"/>
      <c r="J32" s="173">
        <v>0</v>
      </c>
      <c r="K32" s="173">
        <v>0</v>
      </c>
      <c r="L32" s="174" t="e">
        <f t="shared" si="0"/>
        <v>#DIV/0!</v>
      </c>
    </row>
    <row r="33" spans="1:12" ht="12.75">
      <c r="A33" s="171">
        <v>35</v>
      </c>
      <c r="B33" s="172" t="s">
        <v>437</v>
      </c>
      <c r="C33" s="173">
        <v>10</v>
      </c>
      <c r="D33" s="173">
        <v>4</v>
      </c>
      <c r="E33" s="173">
        <v>307</v>
      </c>
      <c r="F33" s="173">
        <v>0</v>
      </c>
      <c r="G33" s="173">
        <v>0</v>
      </c>
      <c r="H33" s="173">
        <v>0</v>
      </c>
      <c r="I33" s="173">
        <v>0</v>
      </c>
      <c r="J33" s="173">
        <v>4</v>
      </c>
      <c r="K33" s="173">
        <v>307</v>
      </c>
      <c r="L33" s="174">
        <f t="shared" si="0"/>
        <v>0</v>
      </c>
    </row>
    <row r="34" spans="1:12" ht="12.75">
      <c r="A34" s="171">
        <v>36</v>
      </c>
      <c r="B34" s="172" t="s">
        <v>394</v>
      </c>
      <c r="C34" s="173">
        <v>5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4" t="e">
        <f t="shared" si="0"/>
        <v>#DIV/0!</v>
      </c>
    </row>
    <row r="35" spans="1:12" ht="12.75">
      <c r="A35" s="171">
        <v>37</v>
      </c>
      <c r="B35" s="172" t="s">
        <v>37</v>
      </c>
      <c r="C35" s="173">
        <v>370</v>
      </c>
      <c r="D35" s="173">
        <v>226</v>
      </c>
      <c r="E35" s="173">
        <v>6941</v>
      </c>
      <c r="F35" s="173">
        <v>67</v>
      </c>
      <c r="G35" s="173">
        <v>1270</v>
      </c>
      <c r="H35" s="173">
        <v>40</v>
      </c>
      <c r="I35" s="173">
        <v>922</v>
      </c>
      <c r="J35" s="173">
        <v>118</v>
      </c>
      <c r="K35" s="173">
        <v>5671</v>
      </c>
      <c r="L35" s="174">
        <f t="shared" si="0"/>
        <v>29.646017699115045</v>
      </c>
    </row>
    <row r="36" spans="1:12" ht="12.75">
      <c r="A36" s="171">
        <v>38</v>
      </c>
      <c r="B36" s="172" t="s">
        <v>395</v>
      </c>
      <c r="C36" s="173">
        <v>2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4" t="e">
        <f t="shared" si="0"/>
        <v>#DIV/0!</v>
      </c>
    </row>
    <row r="37" spans="1:12" ht="12.75">
      <c r="A37" s="171">
        <v>39</v>
      </c>
      <c r="B37" s="172" t="s">
        <v>354</v>
      </c>
      <c r="C37" s="173">
        <v>5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4" t="e">
        <f t="shared" si="0"/>
        <v>#DIV/0!</v>
      </c>
    </row>
    <row r="38" spans="1:12" ht="12.75">
      <c r="A38" s="171">
        <v>40</v>
      </c>
      <c r="B38" s="172" t="s">
        <v>396</v>
      </c>
      <c r="C38" s="173">
        <v>2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4" t="e">
        <f t="shared" si="0"/>
        <v>#DIV/0!</v>
      </c>
    </row>
    <row r="39" spans="1:12" ht="12.75">
      <c r="A39" s="171">
        <v>41</v>
      </c>
      <c r="B39" s="172" t="s">
        <v>25</v>
      </c>
      <c r="C39" s="173">
        <v>30</v>
      </c>
      <c r="D39" s="173">
        <v>7</v>
      </c>
      <c r="E39" s="173">
        <v>299</v>
      </c>
      <c r="F39" s="173">
        <v>2</v>
      </c>
      <c r="G39" s="173">
        <v>84</v>
      </c>
      <c r="H39" s="173">
        <v>2</v>
      </c>
      <c r="I39" s="173">
        <v>30</v>
      </c>
      <c r="J39" s="173">
        <v>5</v>
      </c>
      <c r="K39" s="173">
        <v>215</v>
      </c>
      <c r="L39" s="174">
        <f t="shared" si="0"/>
        <v>28.571428571428573</v>
      </c>
    </row>
    <row r="40" spans="1:12" ht="12.75">
      <c r="A40" s="171">
        <v>43</v>
      </c>
      <c r="B40" s="172" t="s">
        <v>438</v>
      </c>
      <c r="C40" s="173">
        <v>0</v>
      </c>
      <c r="D40" s="173">
        <v>0</v>
      </c>
      <c r="E40" s="173">
        <v>0</v>
      </c>
      <c r="F40" s="173">
        <v>0</v>
      </c>
      <c r="G40" s="173">
        <v>0</v>
      </c>
      <c r="H40" s="172"/>
      <c r="I40" s="172"/>
      <c r="J40" s="173">
        <v>0</v>
      </c>
      <c r="K40" s="173">
        <v>0</v>
      </c>
      <c r="L40" s="174" t="e">
        <f t="shared" si="0"/>
        <v>#DIV/0!</v>
      </c>
    </row>
    <row r="41" spans="1:12" ht="12.75">
      <c r="A41" s="171">
        <v>44</v>
      </c>
      <c r="B41" s="172" t="s">
        <v>439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2"/>
      <c r="I41" s="172"/>
      <c r="J41" s="173">
        <v>0</v>
      </c>
      <c r="K41" s="173">
        <v>0</v>
      </c>
      <c r="L41" s="174" t="e">
        <f t="shared" si="0"/>
        <v>#DIV/0!</v>
      </c>
    </row>
    <row r="42" spans="1:12" ht="12.75">
      <c r="A42" s="171">
        <v>45</v>
      </c>
      <c r="B42" s="172" t="s">
        <v>397</v>
      </c>
      <c r="C42" s="173">
        <v>50</v>
      </c>
      <c r="D42" s="173">
        <v>24</v>
      </c>
      <c r="E42" s="173">
        <v>872</v>
      </c>
      <c r="F42" s="173">
        <v>12</v>
      </c>
      <c r="G42" s="173">
        <v>284</v>
      </c>
      <c r="H42" s="173">
        <v>5</v>
      </c>
      <c r="I42" s="173">
        <v>22</v>
      </c>
      <c r="J42" s="173">
        <v>12</v>
      </c>
      <c r="K42" s="173">
        <v>588</v>
      </c>
      <c r="L42" s="174">
        <f t="shared" si="0"/>
        <v>50</v>
      </c>
    </row>
    <row r="43" spans="1:12" ht="12.75">
      <c r="A43" s="171">
        <v>46</v>
      </c>
      <c r="B43" s="172" t="s">
        <v>27</v>
      </c>
      <c r="C43" s="173">
        <v>95</v>
      </c>
      <c r="D43" s="173">
        <v>33</v>
      </c>
      <c r="E43" s="173">
        <v>1748</v>
      </c>
      <c r="F43" s="173">
        <v>8</v>
      </c>
      <c r="G43" s="173">
        <v>474</v>
      </c>
      <c r="H43" s="173">
        <v>4</v>
      </c>
      <c r="I43" s="173">
        <v>43</v>
      </c>
      <c r="J43" s="173">
        <v>25</v>
      </c>
      <c r="K43" s="173">
        <v>1274</v>
      </c>
      <c r="L43" s="174">
        <f t="shared" si="0"/>
        <v>24.242424242424242</v>
      </c>
    </row>
    <row r="44" spans="1:12" ht="12.75">
      <c r="A44" s="171">
        <v>47</v>
      </c>
      <c r="B44" s="172" t="s">
        <v>28</v>
      </c>
      <c r="C44" s="173">
        <v>2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4" t="e">
        <f t="shared" si="0"/>
        <v>#DIV/0!</v>
      </c>
    </row>
    <row r="45" spans="1:12" ht="12.75">
      <c r="A45" s="171">
        <v>48</v>
      </c>
      <c r="B45" s="172" t="s">
        <v>29</v>
      </c>
      <c r="C45" s="173">
        <v>20</v>
      </c>
      <c r="D45" s="173">
        <v>7</v>
      </c>
      <c r="E45" s="173">
        <v>371</v>
      </c>
      <c r="F45" s="173">
        <v>2</v>
      </c>
      <c r="G45" s="173">
        <v>84</v>
      </c>
      <c r="H45" s="173">
        <v>1</v>
      </c>
      <c r="I45" s="173">
        <v>5</v>
      </c>
      <c r="J45" s="173">
        <v>5</v>
      </c>
      <c r="K45" s="173">
        <v>287</v>
      </c>
      <c r="L45" s="174">
        <f t="shared" si="0"/>
        <v>28.571428571428573</v>
      </c>
    </row>
    <row r="46" spans="1:12" ht="12.75">
      <c r="A46" s="520" t="s">
        <v>398</v>
      </c>
      <c r="B46" s="520"/>
      <c r="C46" s="175">
        <f>SUM(C8:C45)</f>
        <v>1500</v>
      </c>
      <c r="D46" s="175">
        <f aca="true" t="shared" si="1" ref="D46:K46">SUM(D8:D45)</f>
        <v>964</v>
      </c>
      <c r="E46" s="175">
        <f t="shared" si="1"/>
        <v>33548</v>
      </c>
      <c r="F46" s="175">
        <f t="shared" si="1"/>
        <v>514</v>
      </c>
      <c r="G46" s="175">
        <f t="shared" si="1"/>
        <v>9110</v>
      </c>
      <c r="H46" s="175">
        <f t="shared" si="1"/>
        <v>279</v>
      </c>
      <c r="I46" s="175">
        <f t="shared" si="1"/>
        <v>3864</v>
      </c>
      <c r="J46" s="175">
        <f t="shared" si="1"/>
        <v>477</v>
      </c>
      <c r="K46" s="175">
        <f t="shared" si="1"/>
        <v>24438</v>
      </c>
      <c r="L46" s="176">
        <f t="shared" si="0"/>
        <v>53.3195020746888</v>
      </c>
    </row>
  </sheetData>
  <sheetProtection/>
  <mergeCells count="11">
    <mergeCell ref="A1:L1"/>
    <mergeCell ref="A2:L2"/>
    <mergeCell ref="A3:A6"/>
    <mergeCell ref="D3:E5"/>
    <mergeCell ref="F3:G5"/>
    <mergeCell ref="H3:I5"/>
    <mergeCell ref="J3:K5"/>
    <mergeCell ref="B3:B6"/>
    <mergeCell ref="C3:C5"/>
    <mergeCell ref="L3:L6"/>
    <mergeCell ref="A46:B46"/>
  </mergeCells>
  <printOptions/>
  <pageMargins left="0.7" right="0.7" top="0.75" bottom="0.75" header="0.3" footer="0.3"/>
  <pageSetup horizontalDpi="600" verticalDpi="600" orientation="portrait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8"/>
  </sheetPr>
  <dimension ref="A1:L44"/>
  <sheetViews>
    <sheetView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37" sqref="C37"/>
    </sheetView>
  </sheetViews>
  <sheetFormatPr defaultColWidth="9.140625" defaultRowHeight="12.75"/>
  <cols>
    <col min="1" max="1" width="6.7109375" style="0" customWidth="1"/>
    <col min="2" max="2" width="19.7109375" style="0" bestFit="1" customWidth="1"/>
    <col min="3" max="3" width="9.7109375" style="0" customWidth="1"/>
    <col min="4" max="4" width="7.8515625" style="0" customWidth="1"/>
    <col min="6" max="6" width="8.00390625" style="0" customWidth="1"/>
    <col min="8" max="8" width="7.140625" style="0" customWidth="1"/>
    <col min="10" max="10" width="7.140625" style="0" customWidth="1"/>
    <col min="11" max="11" width="7.28125" style="0" customWidth="1"/>
    <col min="12" max="12" width="11.7109375" style="0" customWidth="1"/>
  </cols>
  <sheetData>
    <row r="1" spans="1:12" ht="14.25">
      <c r="A1" s="419" t="s">
        <v>517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515" t="s">
        <v>497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12.75">
      <c r="A3" s="512" t="s">
        <v>361</v>
      </c>
      <c r="B3" s="503" t="s">
        <v>373</v>
      </c>
      <c r="C3" s="504" t="s">
        <v>374</v>
      </c>
      <c r="D3" s="521" t="s">
        <v>399</v>
      </c>
      <c r="E3" s="522"/>
      <c r="F3" s="521" t="s">
        <v>400</v>
      </c>
      <c r="G3" s="522"/>
      <c r="H3" s="521" t="s">
        <v>375</v>
      </c>
      <c r="I3" s="522"/>
      <c r="J3" s="521" t="s">
        <v>376</v>
      </c>
      <c r="K3" s="522"/>
      <c r="L3" s="504" t="s">
        <v>401</v>
      </c>
    </row>
    <row r="4" spans="1:12" ht="12.75">
      <c r="A4" s="513"/>
      <c r="B4" s="503"/>
      <c r="C4" s="504"/>
      <c r="D4" s="523"/>
      <c r="E4" s="524"/>
      <c r="F4" s="523"/>
      <c r="G4" s="524"/>
      <c r="H4" s="523"/>
      <c r="I4" s="524"/>
      <c r="J4" s="523"/>
      <c r="K4" s="524"/>
      <c r="L4" s="504"/>
    </row>
    <row r="5" spans="1:12" ht="12.75">
      <c r="A5" s="513"/>
      <c r="B5" s="503"/>
      <c r="C5" s="504"/>
      <c r="D5" s="525"/>
      <c r="E5" s="526"/>
      <c r="F5" s="525"/>
      <c r="G5" s="526"/>
      <c r="H5" s="525"/>
      <c r="I5" s="526"/>
      <c r="J5" s="525"/>
      <c r="K5" s="526"/>
      <c r="L5" s="504"/>
    </row>
    <row r="6" spans="1:12" ht="12.75">
      <c r="A6" s="514"/>
      <c r="B6" s="503"/>
      <c r="C6" s="139" t="s">
        <v>327</v>
      </c>
      <c r="D6" s="139" t="s">
        <v>327</v>
      </c>
      <c r="E6" s="139" t="s">
        <v>121</v>
      </c>
      <c r="F6" s="139" t="s">
        <v>327</v>
      </c>
      <c r="G6" s="139" t="s">
        <v>377</v>
      </c>
      <c r="H6" s="139" t="s">
        <v>327</v>
      </c>
      <c r="I6" s="139" t="s">
        <v>377</v>
      </c>
      <c r="J6" s="139" t="s">
        <v>327</v>
      </c>
      <c r="K6" s="139" t="s">
        <v>377</v>
      </c>
      <c r="L6" s="504"/>
    </row>
    <row r="7" spans="1:12" ht="12.75">
      <c r="A7" s="177" t="s">
        <v>378</v>
      </c>
      <c r="B7" s="145" t="s">
        <v>379</v>
      </c>
      <c r="C7" s="145" t="s">
        <v>380</v>
      </c>
      <c r="D7" s="145" t="s">
        <v>381</v>
      </c>
      <c r="E7" s="145" t="s">
        <v>382</v>
      </c>
      <c r="F7" s="145" t="s">
        <v>383</v>
      </c>
      <c r="G7" s="145" t="s">
        <v>384</v>
      </c>
      <c r="H7" s="145" t="s">
        <v>385</v>
      </c>
      <c r="I7" s="145" t="s">
        <v>386</v>
      </c>
      <c r="J7" s="145" t="s">
        <v>387</v>
      </c>
      <c r="K7" s="145" t="s">
        <v>388</v>
      </c>
      <c r="L7" s="145" t="s">
        <v>389</v>
      </c>
    </row>
    <row r="8" spans="1:12" ht="12.75">
      <c r="A8" s="171">
        <v>1</v>
      </c>
      <c r="B8" s="172" t="s">
        <v>10</v>
      </c>
      <c r="C8" s="178">
        <v>1000</v>
      </c>
      <c r="D8" s="178">
        <v>1131</v>
      </c>
      <c r="E8" s="178">
        <v>3988</v>
      </c>
      <c r="F8" s="178">
        <v>421</v>
      </c>
      <c r="G8" s="178">
        <v>250</v>
      </c>
      <c r="H8" s="178">
        <v>284</v>
      </c>
      <c r="I8" s="178">
        <v>684</v>
      </c>
      <c r="J8" s="178">
        <v>454</v>
      </c>
      <c r="K8" s="178">
        <v>3738</v>
      </c>
      <c r="L8" s="180">
        <f>F8*100/D8</f>
        <v>37.2236958443855</v>
      </c>
    </row>
    <row r="9" spans="1:12" ht="12.75">
      <c r="A9" s="171">
        <v>2</v>
      </c>
      <c r="B9" s="172" t="s">
        <v>11</v>
      </c>
      <c r="C9" s="178">
        <v>100</v>
      </c>
      <c r="D9" s="178">
        <v>95</v>
      </c>
      <c r="E9" s="178">
        <v>410</v>
      </c>
      <c r="F9" s="178">
        <v>32</v>
      </c>
      <c r="G9" s="178">
        <v>159</v>
      </c>
      <c r="H9" s="178">
        <v>5</v>
      </c>
      <c r="I9" s="178">
        <v>12</v>
      </c>
      <c r="J9" s="178">
        <v>63</v>
      </c>
      <c r="K9" s="178">
        <v>251</v>
      </c>
      <c r="L9" s="180">
        <f aca="true" t="shared" si="0" ref="L9:L44">F9*100/D9</f>
        <v>33.68421052631579</v>
      </c>
    </row>
    <row r="10" spans="1:12" ht="12.75">
      <c r="A10" s="171">
        <v>3</v>
      </c>
      <c r="B10" s="172" t="s">
        <v>38</v>
      </c>
      <c r="C10" s="178">
        <v>160</v>
      </c>
      <c r="D10" s="178">
        <v>517</v>
      </c>
      <c r="E10" s="178">
        <v>459</v>
      </c>
      <c r="F10" s="178">
        <v>61</v>
      </c>
      <c r="G10" s="178">
        <v>17</v>
      </c>
      <c r="H10" s="178">
        <v>12</v>
      </c>
      <c r="I10" s="178">
        <v>61</v>
      </c>
      <c r="J10" s="178">
        <v>356</v>
      </c>
      <c r="K10" s="178">
        <v>442</v>
      </c>
      <c r="L10" s="180">
        <f t="shared" si="0"/>
        <v>11.798839458413926</v>
      </c>
    </row>
    <row r="11" spans="1:12" ht="12.75">
      <c r="A11" s="171">
        <v>4</v>
      </c>
      <c r="B11" s="172" t="s">
        <v>12</v>
      </c>
      <c r="C11" s="178">
        <v>950</v>
      </c>
      <c r="D11" s="178">
        <v>1096</v>
      </c>
      <c r="E11" s="178">
        <v>5101</v>
      </c>
      <c r="F11" s="178">
        <v>726</v>
      </c>
      <c r="G11" s="178">
        <v>824</v>
      </c>
      <c r="H11" s="178">
        <v>546</v>
      </c>
      <c r="I11" s="178">
        <v>2642</v>
      </c>
      <c r="J11" s="178">
        <v>130</v>
      </c>
      <c r="K11" s="178">
        <v>4277</v>
      </c>
      <c r="L11" s="180">
        <f t="shared" si="0"/>
        <v>66.24087591240875</v>
      </c>
    </row>
    <row r="12" spans="1:12" ht="12.75">
      <c r="A12" s="171">
        <v>5</v>
      </c>
      <c r="B12" s="172" t="s">
        <v>390</v>
      </c>
      <c r="C12" s="178">
        <v>1850</v>
      </c>
      <c r="D12" s="178">
        <v>2269</v>
      </c>
      <c r="E12" s="178">
        <v>10247</v>
      </c>
      <c r="F12" s="178">
        <v>1308</v>
      </c>
      <c r="G12" s="178">
        <v>1774</v>
      </c>
      <c r="H12" s="178">
        <v>1172</v>
      </c>
      <c r="I12" s="178">
        <v>3591</v>
      </c>
      <c r="J12" s="178">
        <v>542</v>
      </c>
      <c r="K12" s="178">
        <v>8473</v>
      </c>
      <c r="L12" s="180">
        <f t="shared" si="0"/>
        <v>57.64654032613486</v>
      </c>
    </row>
    <row r="13" spans="1:12" ht="12.75">
      <c r="A13" s="171">
        <v>6</v>
      </c>
      <c r="B13" s="172" t="s">
        <v>14</v>
      </c>
      <c r="C13" s="178">
        <v>700</v>
      </c>
      <c r="D13" s="178">
        <v>872</v>
      </c>
      <c r="E13" s="178">
        <v>3812</v>
      </c>
      <c r="F13" s="178">
        <v>398</v>
      </c>
      <c r="G13" s="178">
        <v>767</v>
      </c>
      <c r="H13" s="178">
        <v>126</v>
      </c>
      <c r="I13" s="178">
        <v>184</v>
      </c>
      <c r="J13" s="178">
        <v>775</v>
      </c>
      <c r="K13" s="178">
        <v>3045</v>
      </c>
      <c r="L13" s="180">
        <f t="shared" si="0"/>
        <v>45.642201834862384</v>
      </c>
    </row>
    <row r="14" spans="1:12" ht="12.75">
      <c r="A14" s="171">
        <v>7</v>
      </c>
      <c r="B14" s="172" t="s">
        <v>15</v>
      </c>
      <c r="C14" s="178">
        <v>600</v>
      </c>
      <c r="D14" s="178">
        <v>426</v>
      </c>
      <c r="E14" s="178">
        <v>2014</v>
      </c>
      <c r="F14" s="178">
        <v>245</v>
      </c>
      <c r="G14" s="178">
        <v>564</v>
      </c>
      <c r="H14" s="178">
        <v>245</v>
      </c>
      <c r="I14" s="178">
        <v>569</v>
      </c>
      <c r="J14" s="178">
        <v>372</v>
      </c>
      <c r="K14" s="178">
        <v>1450</v>
      </c>
      <c r="L14" s="180">
        <f t="shared" si="0"/>
        <v>57.51173708920188</v>
      </c>
    </row>
    <row r="15" spans="1:12" ht="12.75">
      <c r="A15" s="171">
        <v>8</v>
      </c>
      <c r="B15" s="172" t="s">
        <v>16</v>
      </c>
      <c r="C15" s="178">
        <v>2500</v>
      </c>
      <c r="D15" s="178">
        <v>3390</v>
      </c>
      <c r="E15" s="178">
        <v>12459</v>
      </c>
      <c r="F15" s="178">
        <v>803</v>
      </c>
      <c r="G15" s="178">
        <v>2974</v>
      </c>
      <c r="H15" s="178">
        <v>173</v>
      </c>
      <c r="I15" s="178">
        <v>413</v>
      </c>
      <c r="J15" s="178">
        <v>2587</v>
      </c>
      <c r="K15" s="178">
        <v>9485</v>
      </c>
      <c r="L15" s="180">
        <f t="shared" si="0"/>
        <v>23.68731563421829</v>
      </c>
    </row>
    <row r="16" spans="1:12" ht="12.75">
      <c r="A16" s="171">
        <v>9</v>
      </c>
      <c r="B16" s="172" t="s">
        <v>57</v>
      </c>
      <c r="C16" s="178">
        <v>1100</v>
      </c>
      <c r="D16" s="178">
        <v>851</v>
      </c>
      <c r="E16" s="178">
        <v>2176</v>
      </c>
      <c r="F16" s="178">
        <v>86</v>
      </c>
      <c r="G16" s="178">
        <v>306</v>
      </c>
      <c r="H16" s="178">
        <v>190</v>
      </c>
      <c r="I16" s="178">
        <v>40</v>
      </c>
      <c r="J16" s="178">
        <v>205</v>
      </c>
      <c r="K16" s="178">
        <v>1869</v>
      </c>
      <c r="L16" s="180">
        <f t="shared" si="0"/>
        <v>10.105757931844888</v>
      </c>
    </row>
    <row r="17" spans="1:12" ht="12.75">
      <c r="A17" s="171">
        <v>10</v>
      </c>
      <c r="B17" s="172" t="s">
        <v>391</v>
      </c>
      <c r="C17" s="178">
        <v>225</v>
      </c>
      <c r="D17" s="178">
        <v>201</v>
      </c>
      <c r="E17" s="178">
        <v>914</v>
      </c>
      <c r="F17" s="178">
        <v>38</v>
      </c>
      <c r="G17" s="178">
        <v>187</v>
      </c>
      <c r="H17" s="178">
        <v>3</v>
      </c>
      <c r="I17" s="178">
        <v>6</v>
      </c>
      <c r="J17" s="178">
        <v>163</v>
      </c>
      <c r="K17" s="178">
        <v>727</v>
      </c>
      <c r="L17" s="180">
        <f t="shared" si="0"/>
        <v>18.90547263681592</v>
      </c>
    </row>
    <row r="18" spans="1:12" ht="12.75">
      <c r="A18" s="171">
        <v>11</v>
      </c>
      <c r="B18" s="172" t="s">
        <v>18</v>
      </c>
      <c r="C18" s="178">
        <v>320</v>
      </c>
      <c r="D18" s="178">
        <v>277</v>
      </c>
      <c r="E18" s="178">
        <v>1263</v>
      </c>
      <c r="F18" s="178">
        <v>197</v>
      </c>
      <c r="G18" s="178">
        <v>122</v>
      </c>
      <c r="H18" s="178">
        <v>170</v>
      </c>
      <c r="I18" s="178">
        <v>309</v>
      </c>
      <c r="J18" s="178">
        <v>80</v>
      </c>
      <c r="K18" s="178">
        <v>1141</v>
      </c>
      <c r="L18" s="180">
        <f t="shared" si="0"/>
        <v>71.11913357400722</v>
      </c>
    </row>
    <row r="19" spans="1:12" ht="12.75">
      <c r="A19" s="171">
        <v>12</v>
      </c>
      <c r="B19" s="172" t="s">
        <v>434</v>
      </c>
      <c r="C19" s="178">
        <v>200</v>
      </c>
      <c r="D19" s="178">
        <v>183</v>
      </c>
      <c r="E19" s="178">
        <v>764</v>
      </c>
      <c r="F19" s="178">
        <v>38</v>
      </c>
      <c r="G19" s="178">
        <v>51</v>
      </c>
      <c r="H19" s="178">
        <v>36</v>
      </c>
      <c r="I19" s="178">
        <v>38</v>
      </c>
      <c r="J19" s="178">
        <v>145</v>
      </c>
      <c r="K19" s="178">
        <v>713</v>
      </c>
      <c r="L19" s="180">
        <f t="shared" si="0"/>
        <v>20.76502732240437</v>
      </c>
    </row>
    <row r="20" spans="1:12" ht="12.75">
      <c r="A20" s="171">
        <v>15</v>
      </c>
      <c r="B20" s="172" t="s">
        <v>265</v>
      </c>
      <c r="C20" s="178">
        <v>155</v>
      </c>
      <c r="D20" s="178">
        <v>46</v>
      </c>
      <c r="E20" s="178">
        <v>167</v>
      </c>
      <c r="F20" s="178">
        <v>0</v>
      </c>
      <c r="G20" s="178">
        <v>0</v>
      </c>
      <c r="H20" s="178">
        <v>0</v>
      </c>
      <c r="I20" s="178">
        <v>0</v>
      </c>
      <c r="J20" s="178">
        <v>46</v>
      </c>
      <c r="K20" s="178">
        <v>167</v>
      </c>
      <c r="L20" s="180">
        <f t="shared" si="0"/>
        <v>0</v>
      </c>
    </row>
    <row r="21" spans="1:12" ht="12.75">
      <c r="A21" s="171">
        <v>17</v>
      </c>
      <c r="B21" s="172" t="s">
        <v>348</v>
      </c>
      <c r="C21" s="178">
        <v>175</v>
      </c>
      <c r="D21" s="178">
        <v>46</v>
      </c>
      <c r="E21" s="178">
        <v>167</v>
      </c>
      <c r="F21" s="178">
        <v>3</v>
      </c>
      <c r="G21" s="178">
        <v>3</v>
      </c>
      <c r="H21" s="178">
        <v>1</v>
      </c>
      <c r="I21" s="178">
        <v>1</v>
      </c>
      <c r="J21" s="178">
        <v>43</v>
      </c>
      <c r="K21" s="178">
        <v>164</v>
      </c>
      <c r="L21" s="180">
        <f t="shared" si="0"/>
        <v>6.521739130434782</v>
      </c>
    </row>
    <row r="22" spans="1:12" ht="12.75">
      <c r="A22" s="171">
        <v>18</v>
      </c>
      <c r="B22" s="172" t="s">
        <v>19</v>
      </c>
      <c r="C22" s="178">
        <v>185</v>
      </c>
      <c r="D22" s="178">
        <v>89</v>
      </c>
      <c r="E22" s="178">
        <v>356</v>
      </c>
      <c r="F22" s="178">
        <v>13</v>
      </c>
      <c r="G22" s="178">
        <v>31</v>
      </c>
      <c r="H22" s="178">
        <v>6</v>
      </c>
      <c r="I22" s="178">
        <v>20</v>
      </c>
      <c r="J22" s="178">
        <v>76</v>
      </c>
      <c r="K22" s="178">
        <v>325</v>
      </c>
      <c r="L22" s="180">
        <f t="shared" si="0"/>
        <v>14.606741573033707</v>
      </c>
    </row>
    <row r="23" spans="1:12" ht="12.75">
      <c r="A23" s="171">
        <v>19</v>
      </c>
      <c r="B23" s="172" t="s">
        <v>392</v>
      </c>
      <c r="C23" s="178">
        <v>190</v>
      </c>
      <c r="D23" s="178">
        <v>205</v>
      </c>
      <c r="E23" s="178">
        <v>431</v>
      </c>
      <c r="F23" s="178">
        <v>108</v>
      </c>
      <c r="G23" s="178">
        <v>281</v>
      </c>
      <c r="H23" s="178">
        <v>54</v>
      </c>
      <c r="I23" s="178">
        <v>179</v>
      </c>
      <c r="J23" s="178">
        <v>97</v>
      </c>
      <c r="K23" s="178">
        <v>150</v>
      </c>
      <c r="L23" s="180">
        <f t="shared" si="0"/>
        <v>52.68292682926829</v>
      </c>
    </row>
    <row r="24" spans="1:12" ht="12.75">
      <c r="A24" s="171">
        <v>20</v>
      </c>
      <c r="B24" s="172" t="s">
        <v>21</v>
      </c>
      <c r="C24" s="178">
        <v>270</v>
      </c>
      <c r="D24" s="178">
        <v>239</v>
      </c>
      <c r="E24" s="178">
        <v>1059</v>
      </c>
      <c r="F24" s="178">
        <v>102</v>
      </c>
      <c r="G24" s="178">
        <v>454</v>
      </c>
      <c r="H24" s="178">
        <v>47</v>
      </c>
      <c r="I24" s="178">
        <v>136</v>
      </c>
      <c r="J24" s="178">
        <v>137</v>
      </c>
      <c r="K24" s="178">
        <v>605</v>
      </c>
      <c r="L24" s="180">
        <f t="shared" si="0"/>
        <v>42.67782426778243</v>
      </c>
    </row>
    <row r="25" spans="1:12" ht="12.75">
      <c r="A25" s="171">
        <v>21</v>
      </c>
      <c r="B25" s="172" t="s">
        <v>435</v>
      </c>
      <c r="C25" s="178">
        <v>10</v>
      </c>
      <c r="D25" s="178">
        <v>3</v>
      </c>
      <c r="E25" s="178">
        <v>17</v>
      </c>
      <c r="F25" s="178">
        <v>0</v>
      </c>
      <c r="G25" s="178">
        <v>0</v>
      </c>
      <c r="H25" s="178">
        <v>0</v>
      </c>
      <c r="I25" s="178">
        <v>0</v>
      </c>
      <c r="J25" s="178">
        <v>3</v>
      </c>
      <c r="K25" s="178">
        <v>17</v>
      </c>
      <c r="L25" s="180">
        <f t="shared" si="0"/>
        <v>0</v>
      </c>
    </row>
    <row r="26" spans="1:12" ht="12.75">
      <c r="A26" s="171">
        <v>23</v>
      </c>
      <c r="B26" s="172" t="s">
        <v>366</v>
      </c>
      <c r="C26" s="178">
        <v>950</v>
      </c>
      <c r="D26" s="178">
        <v>1915</v>
      </c>
      <c r="E26" s="178">
        <v>1605</v>
      </c>
      <c r="F26" s="178">
        <v>675</v>
      </c>
      <c r="G26" s="178">
        <v>15</v>
      </c>
      <c r="H26" s="178">
        <v>309</v>
      </c>
      <c r="I26" s="178">
        <v>216</v>
      </c>
      <c r="J26" s="178">
        <v>624</v>
      </c>
      <c r="K26" s="178">
        <v>1591</v>
      </c>
      <c r="L26" s="180">
        <f t="shared" si="0"/>
        <v>35.24804177545692</v>
      </c>
    </row>
    <row r="27" spans="1:12" ht="12.75">
      <c r="A27" s="171">
        <v>27</v>
      </c>
      <c r="B27" s="172" t="s">
        <v>350</v>
      </c>
      <c r="C27" s="178">
        <v>1200</v>
      </c>
      <c r="D27" s="178">
        <v>875</v>
      </c>
      <c r="E27" s="178">
        <v>2735</v>
      </c>
      <c r="F27" s="178">
        <v>127</v>
      </c>
      <c r="G27" s="178">
        <v>198</v>
      </c>
      <c r="H27" s="178">
        <v>127</v>
      </c>
      <c r="I27" s="178">
        <v>175</v>
      </c>
      <c r="J27" s="178">
        <v>748</v>
      </c>
      <c r="K27" s="178">
        <v>2537</v>
      </c>
      <c r="L27" s="180">
        <f t="shared" si="0"/>
        <v>14.514285714285714</v>
      </c>
    </row>
    <row r="28" spans="1:12" ht="12.75">
      <c r="A28" s="171">
        <v>28</v>
      </c>
      <c r="B28" s="172" t="s">
        <v>262</v>
      </c>
      <c r="C28" s="178">
        <v>350</v>
      </c>
      <c r="D28" s="178">
        <v>318</v>
      </c>
      <c r="E28" s="178">
        <v>1398</v>
      </c>
      <c r="F28" s="178">
        <v>168</v>
      </c>
      <c r="G28" s="178">
        <v>564</v>
      </c>
      <c r="H28" s="178">
        <v>18</v>
      </c>
      <c r="I28" s="178">
        <v>40</v>
      </c>
      <c r="J28" s="178">
        <v>150</v>
      </c>
      <c r="K28" s="178">
        <v>835</v>
      </c>
      <c r="L28" s="180">
        <f t="shared" si="0"/>
        <v>52.83018867924528</v>
      </c>
    </row>
    <row r="29" spans="1:12" ht="12.75">
      <c r="A29" s="171">
        <v>29</v>
      </c>
      <c r="B29" s="172" t="s">
        <v>370</v>
      </c>
      <c r="C29" s="178">
        <v>172</v>
      </c>
      <c r="D29" s="178">
        <v>155</v>
      </c>
      <c r="E29" s="178">
        <v>518</v>
      </c>
      <c r="F29" s="178">
        <v>89</v>
      </c>
      <c r="G29" s="178">
        <v>204</v>
      </c>
      <c r="H29" s="178">
        <v>29</v>
      </c>
      <c r="I29" s="178">
        <v>64</v>
      </c>
      <c r="J29" s="178">
        <v>66</v>
      </c>
      <c r="K29" s="178">
        <v>313</v>
      </c>
      <c r="L29" s="180">
        <f t="shared" si="0"/>
        <v>57.41935483870968</v>
      </c>
    </row>
    <row r="30" spans="1:12" ht="12.75">
      <c r="A30" s="171">
        <v>30</v>
      </c>
      <c r="B30" s="172" t="s">
        <v>24</v>
      </c>
      <c r="C30" s="178">
        <v>1300</v>
      </c>
      <c r="D30" s="178">
        <v>1619</v>
      </c>
      <c r="E30" s="178">
        <v>4889</v>
      </c>
      <c r="F30" s="178">
        <v>756</v>
      </c>
      <c r="G30" s="178">
        <v>1086</v>
      </c>
      <c r="H30" s="178">
        <v>218</v>
      </c>
      <c r="I30" s="178">
        <v>509</v>
      </c>
      <c r="J30" s="178">
        <v>863</v>
      </c>
      <c r="K30" s="178">
        <v>3803</v>
      </c>
      <c r="L30" s="180">
        <f t="shared" si="0"/>
        <v>46.69549104385423</v>
      </c>
    </row>
    <row r="31" spans="1:12" ht="12.75">
      <c r="A31" s="171">
        <v>31</v>
      </c>
      <c r="B31" s="172" t="s">
        <v>267</v>
      </c>
      <c r="C31" s="178">
        <v>53</v>
      </c>
      <c r="D31" s="178">
        <v>100</v>
      </c>
      <c r="E31" s="178">
        <v>280</v>
      </c>
      <c r="F31" s="178">
        <v>22</v>
      </c>
      <c r="G31" s="178">
        <v>17</v>
      </c>
      <c r="H31" s="178">
        <v>6</v>
      </c>
      <c r="I31" s="178">
        <v>10</v>
      </c>
      <c r="J31" s="178">
        <v>78</v>
      </c>
      <c r="K31" s="178">
        <v>263</v>
      </c>
      <c r="L31" s="180">
        <f t="shared" si="0"/>
        <v>22</v>
      </c>
    </row>
    <row r="32" spans="1:12" ht="12.75">
      <c r="A32" s="171">
        <v>32</v>
      </c>
      <c r="B32" s="172" t="s">
        <v>353</v>
      </c>
      <c r="C32" s="178">
        <v>21</v>
      </c>
      <c r="D32" s="178">
        <v>4</v>
      </c>
      <c r="E32" s="178">
        <v>148</v>
      </c>
      <c r="F32" s="178">
        <v>4</v>
      </c>
      <c r="G32" s="178">
        <v>29</v>
      </c>
      <c r="H32" s="178">
        <v>4</v>
      </c>
      <c r="I32" s="178">
        <v>10</v>
      </c>
      <c r="J32" s="178">
        <v>19</v>
      </c>
      <c r="K32" s="178">
        <v>119</v>
      </c>
      <c r="L32" s="180">
        <f t="shared" si="0"/>
        <v>100</v>
      </c>
    </row>
    <row r="33" spans="1:12" ht="12.75">
      <c r="A33" s="171">
        <v>35</v>
      </c>
      <c r="B33" s="172" t="s">
        <v>37</v>
      </c>
      <c r="C33" s="178">
        <v>4600</v>
      </c>
      <c r="D33" s="178">
        <v>7678</v>
      </c>
      <c r="E33" s="178">
        <v>19128</v>
      </c>
      <c r="F33" s="178">
        <v>2289</v>
      </c>
      <c r="G33" s="178">
        <v>3405</v>
      </c>
      <c r="H33" s="178">
        <v>1064</v>
      </c>
      <c r="I33" s="178">
        <v>1994</v>
      </c>
      <c r="J33" s="178">
        <v>3664</v>
      </c>
      <c r="K33" s="178">
        <v>15723</v>
      </c>
      <c r="L33" s="180">
        <f t="shared" si="0"/>
        <v>29.81245115915603</v>
      </c>
    </row>
    <row r="34" spans="1:12" ht="12.75">
      <c r="A34" s="171">
        <v>36</v>
      </c>
      <c r="B34" s="172" t="s">
        <v>395</v>
      </c>
      <c r="C34" s="178">
        <v>13</v>
      </c>
      <c r="D34" s="178">
        <v>5</v>
      </c>
      <c r="E34" s="178">
        <v>28</v>
      </c>
      <c r="F34" s="178">
        <v>0</v>
      </c>
      <c r="G34" s="178">
        <v>0</v>
      </c>
      <c r="H34" s="178">
        <v>0</v>
      </c>
      <c r="I34" s="178">
        <v>0</v>
      </c>
      <c r="J34" s="178">
        <v>5</v>
      </c>
      <c r="K34" s="178">
        <v>28</v>
      </c>
      <c r="L34" s="180">
        <f t="shared" si="0"/>
        <v>0</v>
      </c>
    </row>
    <row r="35" spans="1:12" ht="12.75">
      <c r="A35" s="171">
        <v>37</v>
      </c>
      <c r="B35" s="172" t="s">
        <v>354</v>
      </c>
      <c r="C35" s="178">
        <v>39</v>
      </c>
      <c r="D35" s="178">
        <v>28</v>
      </c>
      <c r="E35" s="178">
        <v>123</v>
      </c>
      <c r="F35" s="178">
        <v>6</v>
      </c>
      <c r="G35" s="178">
        <v>29</v>
      </c>
      <c r="H35" s="178">
        <v>2</v>
      </c>
      <c r="I35" s="178">
        <v>5</v>
      </c>
      <c r="J35" s="178">
        <v>22</v>
      </c>
      <c r="K35" s="178">
        <v>94</v>
      </c>
      <c r="L35" s="180">
        <f t="shared" si="0"/>
        <v>21.428571428571427</v>
      </c>
    </row>
    <row r="36" spans="1:12" ht="12.75">
      <c r="A36" s="171">
        <v>38</v>
      </c>
      <c r="B36" s="172" t="s">
        <v>440</v>
      </c>
      <c r="C36" s="178">
        <v>12</v>
      </c>
      <c r="D36" s="178">
        <v>5</v>
      </c>
      <c r="E36" s="178">
        <v>25</v>
      </c>
      <c r="F36" s="178">
        <v>0</v>
      </c>
      <c r="G36" s="178">
        <v>0</v>
      </c>
      <c r="H36" s="178">
        <v>0</v>
      </c>
      <c r="I36" s="178">
        <v>0</v>
      </c>
      <c r="J36" s="178">
        <v>5</v>
      </c>
      <c r="K36" s="178">
        <v>25</v>
      </c>
      <c r="L36" s="180">
        <f t="shared" si="0"/>
        <v>0</v>
      </c>
    </row>
    <row r="37" spans="1:12" ht="12.75">
      <c r="A37" s="171">
        <v>39</v>
      </c>
      <c r="B37" s="172" t="s">
        <v>25</v>
      </c>
      <c r="C37" s="178">
        <v>366</v>
      </c>
      <c r="D37" s="178">
        <v>390</v>
      </c>
      <c r="E37" s="178">
        <v>960</v>
      </c>
      <c r="F37" s="178">
        <v>385</v>
      </c>
      <c r="G37" s="178">
        <v>255</v>
      </c>
      <c r="H37" s="178">
        <v>385</v>
      </c>
      <c r="I37" s="178">
        <v>700</v>
      </c>
      <c r="J37" s="178">
        <v>5</v>
      </c>
      <c r="K37" s="178">
        <v>706</v>
      </c>
      <c r="L37" s="180">
        <f t="shared" si="0"/>
        <v>98.71794871794872</v>
      </c>
    </row>
    <row r="38" spans="1:12" ht="12.75">
      <c r="A38" s="171">
        <v>40</v>
      </c>
      <c r="B38" s="172" t="s">
        <v>441</v>
      </c>
      <c r="C38" s="179"/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80" t="e">
        <f t="shared" si="0"/>
        <v>#DIV/0!</v>
      </c>
    </row>
    <row r="39" spans="1:12" ht="12.75">
      <c r="A39" s="171">
        <v>41</v>
      </c>
      <c r="B39" s="172" t="s">
        <v>442</v>
      </c>
      <c r="C39" s="179"/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80" t="e">
        <f t="shared" si="0"/>
        <v>#DIV/0!</v>
      </c>
    </row>
    <row r="40" spans="1:12" ht="12.75">
      <c r="A40" s="171">
        <v>43</v>
      </c>
      <c r="B40" s="172" t="s">
        <v>397</v>
      </c>
      <c r="C40" s="178">
        <v>673</v>
      </c>
      <c r="D40" s="178">
        <v>552</v>
      </c>
      <c r="E40" s="178">
        <v>2103</v>
      </c>
      <c r="F40" s="178">
        <v>195</v>
      </c>
      <c r="G40" s="178">
        <v>935</v>
      </c>
      <c r="H40" s="178">
        <v>45</v>
      </c>
      <c r="I40" s="178">
        <v>106</v>
      </c>
      <c r="J40" s="178">
        <v>357</v>
      </c>
      <c r="K40" s="178">
        <v>1168</v>
      </c>
      <c r="L40" s="180">
        <f t="shared" si="0"/>
        <v>35.32608695652174</v>
      </c>
    </row>
    <row r="41" spans="1:12" ht="12.75">
      <c r="A41" s="171">
        <v>44</v>
      </c>
      <c r="B41" s="172" t="s">
        <v>27</v>
      </c>
      <c r="C41" s="178">
        <v>1250</v>
      </c>
      <c r="D41" s="178">
        <v>1329</v>
      </c>
      <c r="E41" s="178">
        <v>4469</v>
      </c>
      <c r="F41" s="178">
        <v>105</v>
      </c>
      <c r="G41" s="178">
        <v>379</v>
      </c>
      <c r="H41" s="178">
        <v>18</v>
      </c>
      <c r="I41" s="178">
        <v>40</v>
      </c>
      <c r="J41" s="178">
        <v>1224</v>
      </c>
      <c r="K41" s="178">
        <v>4090</v>
      </c>
      <c r="L41" s="180">
        <f t="shared" si="0"/>
        <v>7.900677200902934</v>
      </c>
    </row>
    <row r="42" spans="1:12" ht="12.75">
      <c r="A42" s="171">
        <v>45</v>
      </c>
      <c r="B42" s="172" t="s">
        <v>28</v>
      </c>
      <c r="C42" s="178">
        <v>60</v>
      </c>
      <c r="D42" s="178">
        <v>26</v>
      </c>
      <c r="E42" s="178">
        <v>106</v>
      </c>
      <c r="F42" s="178">
        <v>0</v>
      </c>
      <c r="G42" s="178">
        <v>0</v>
      </c>
      <c r="H42" s="178">
        <v>0</v>
      </c>
      <c r="I42" s="178">
        <v>0</v>
      </c>
      <c r="J42" s="178">
        <v>26</v>
      </c>
      <c r="K42" s="178">
        <v>106</v>
      </c>
      <c r="L42" s="180">
        <f t="shared" si="0"/>
        <v>0</v>
      </c>
    </row>
    <row r="43" spans="1:12" ht="12.75">
      <c r="A43" s="171">
        <v>46</v>
      </c>
      <c r="B43" s="172" t="s">
        <v>29</v>
      </c>
      <c r="C43" s="178">
        <v>251</v>
      </c>
      <c r="D43" s="178">
        <v>192</v>
      </c>
      <c r="E43" s="178">
        <v>839</v>
      </c>
      <c r="F43" s="178">
        <v>35</v>
      </c>
      <c r="G43" s="178">
        <v>231</v>
      </c>
      <c r="H43" s="178">
        <v>7</v>
      </c>
      <c r="I43" s="178">
        <v>19</v>
      </c>
      <c r="J43" s="178">
        <v>157</v>
      </c>
      <c r="K43" s="178">
        <v>608</v>
      </c>
      <c r="L43" s="180">
        <f t="shared" si="0"/>
        <v>18.229166666666668</v>
      </c>
    </row>
    <row r="44" spans="1:12" ht="12.75">
      <c r="A44" s="520" t="s">
        <v>398</v>
      </c>
      <c r="B44" s="520"/>
      <c r="C44" s="175">
        <f aca="true" t="shared" si="1" ref="C44:K44">SUM(C8:C43)</f>
        <v>22000</v>
      </c>
      <c r="D44" s="175">
        <f t="shared" si="1"/>
        <v>27127</v>
      </c>
      <c r="E44" s="175">
        <f t="shared" si="1"/>
        <v>85158</v>
      </c>
      <c r="F44" s="175">
        <f t="shared" si="1"/>
        <v>9435</v>
      </c>
      <c r="G44" s="175">
        <f t="shared" si="1"/>
        <v>16111</v>
      </c>
      <c r="H44" s="175">
        <f t="shared" si="1"/>
        <v>5302</v>
      </c>
      <c r="I44" s="175">
        <f t="shared" si="1"/>
        <v>12773</v>
      </c>
      <c r="J44" s="175">
        <f t="shared" si="1"/>
        <v>14287</v>
      </c>
      <c r="K44" s="175">
        <f t="shared" si="1"/>
        <v>69048</v>
      </c>
      <c r="L44" s="181">
        <f t="shared" si="0"/>
        <v>34.7808456519335</v>
      </c>
    </row>
  </sheetData>
  <sheetProtection/>
  <mergeCells count="11">
    <mergeCell ref="D3:E5"/>
    <mergeCell ref="F3:G5"/>
    <mergeCell ref="H3:I5"/>
    <mergeCell ref="J3:K5"/>
    <mergeCell ref="L3:L6"/>
    <mergeCell ref="A44:B44"/>
    <mergeCell ref="A1:L1"/>
    <mergeCell ref="A2:L2"/>
    <mergeCell ref="A3:A6"/>
    <mergeCell ref="B3:B6"/>
    <mergeCell ref="C3:C5"/>
  </mergeCells>
  <printOptions/>
  <pageMargins left="0.7" right="0.7" top="0.75" bottom="0.75" header="0.3" footer="0.3"/>
  <pageSetup horizontalDpi="600" verticalDpi="600" orientation="portrait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8"/>
  </sheetPr>
  <dimension ref="A1:L59"/>
  <sheetViews>
    <sheetView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4.7109375" style="0" customWidth="1"/>
    <col min="2" max="2" width="15.140625" style="0" bestFit="1" customWidth="1"/>
    <col min="12" max="12" width="12.140625" style="0" customWidth="1"/>
  </cols>
  <sheetData>
    <row r="1" spans="1:12" ht="14.25">
      <c r="A1" s="419" t="s">
        <v>518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515" t="s">
        <v>498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12.75">
      <c r="A3" s="512" t="s">
        <v>361</v>
      </c>
      <c r="B3" s="503" t="s">
        <v>373</v>
      </c>
      <c r="C3" s="504" t="s">
        <v>374</v>
      </c>
      <c r="D3" s="521" t="s">
        <v>399</v>
      </c>
      <c r="E3" s="522"/>
      <c r="F3" s="521" t="s">
        <v>400</v>
      </c>
      <c r="G3" s="522"/>
      <c r="H3" s="521" t="s">
        <v>375</v>
      </c>
      <c r="I3" s="522"/>
      <c r="J3" s="521" t="s">
        <v>376</v>
      </c>
      <c r="K3" s="522"/>
      <c r="L3" s="504" t="s">
        <v>401</v>
      </c>
    </row>
    <row r="4" spans="1:12" ht="12.75">
      <c r="A4" s="513"/>
      <c r="B4" s="503"/>
      <c r="C4" s="504"/>
      <c r="D4" s="523"/>
      <c r="E4" s="524"/>
      <c r="F4" s="523"/>
      <c r="G4" s="524"/>
      <c r="H4" s="523"/>
      <c r="I4" s="524"/>
      <c r="J4" s="523"/>
      <c r="K4" s="524"/>
      <c r="L4" s="504"/>
    </row>
    <row r="5" spans="1:12" ht="12.75">
      <c r="A5" s="513"/>
      <c r="B5" s="503"/>
      <c r="C5" s="504"/>
      <c r="D5" s="525"/>
      <c r="E5" s="526"/>
      <c r="F5" s="525"/>
      <c r="G5" s="526"/>
      <c r="H5" s="525"/>
      <c r="I5" s="526"/>
      <c r="J5" s="525"/>
      <c r="K5" s="526"/>
      <c r="L5" s="504"/>
    </row>
    <row r="6" spans="1:12" ht="12.75">
      <c r="A6" s="514"/>
      <c r="B6" s="503"/>
      <c r="C6" s="139" t="s">
        <v>327</v>
      </c>
      <c r="D6" s="139" t="s">
        <v>327</v>
      </c>
      <c r="E6" s="139" t="s">
        <v>121</v>
      </c>
      <c r="F6" s="139" t="s">
        <v>327</v>
      </c>
      <c r="G6" s="139" t="s">
        <v>377</v>
      </c>
      <c r="H6" s="139" t="s">
        <v>327</v>
      </c>
      <c r="I6" s="139" t="s">
        <v>377</v>
      </c>
      <c r="J6" s="139" t="s">
        <v>327</v>
      </c>
      <c r="K6" s="139" t="s">
        <v>377</v>
      </c>
      <c r="L6" s="504"/>
    </row>
    <row r="7" spans="1:12" ht="12.75">
      <c r="A7" s="145" t="s">
        <v>378</v>
      </c>
      <c r="B7" s="145" t="s">
        <v>379</v>
      </c>
      <c r="C7" s="145" t="s">
        <v>380</v>
      </c>
      <c r="D7" s="145" t="s">
        <v>381</v>
      </c>
      <c r="E7" s="145" t="s">
        <v>382</v>
      </c>
      <c r="F7" s="145" t="s">
        <v>383</v>
      </c>
      <c r="G7" s="145" t="s">
        <v>384</v>
      </c>
      <c r="H7" s="145" t="s">
        <v>385</v>
      </c>
      <c r="I7" s="145" t="s">
        <v>386</v>
      </c>
      <c r="J7" s="145" t="s">
        <v>387</v>
      </c>
      <c r="K7" s="145" t="s">
        <v>388</v>
      </c>
      <c r="L7" s="145" t="s">
        <v>389</v>
      </c>
    </row>
    <row r="8" spans="1:12" ht="12.75">
      <c r="A8" s="171">
        <v>1</v>
      </c>
      <c r="B8" s="172" t="s">
        <v>443</v>
      </c>
      <c r="C8" s="172"/>
      <c r="D8" s="173">
        <v>80</v>
      </c>
      <c r="E8" s="173">
        <v>16</v>
      </c>
      <c r="F8" s="173">
        <v>22</v>
      </c>
      <c r="G8" s="173">
        <v>4.4</v>
      </c>
      <c r="H8" s="173">
        <v>10</v>
      </c>
      <c r="I8" s="173">
        <v>2</v>
      </c>
      <c r="J8" s="173">
        <v>58</v>
      </c>
      <c r="K8" s="173">
        <v>11.6</v>
      </c>
      <c r="L8" s="184">
        <f>F8*100/D8</f>
        <v>27.5</v>
      </c>
    </row>
    <row r="9" spans="1:12" ht="12.75">
      <c r="A9" s="171">
        <v>2</v>
      </c>
      <c r="B9" s="172" t="s">
        <v>444</v>
      </c>
      <c r="C9" s="172"/>
      <c r="D9" s="173">
        <v>70</v>
      </c>
      <c r="E9" s="173">
        <v>14</v>
      </c>
      <c r="F9" s="173">
        <v>24</v>
      </c>
      <c r="G9" s="173">
        <v>4.8</v>
      </c>
      <c r="H9" s="173">
        <v>9</v>
      </c>
      <c r="I9" s="173">
        <v>1.8</v>
      </c>
      <c r="J9" s="173">
        <v>46</v>
      </c>
      <c r="K9" s="173">
        <v>9.2</v>
      </c>
      <c r="L9" s="184">
        <f aca="true" t="shared" si="0" ref="L9:L59">F9*100/D9</f>
        <v>34.285714285714285</v>
      </c>
    </row>
    <row r="10" spans="1:12" ht="12.75">
      <c r="A10" s="171">
        <v>3</v>
      </c>
      <c r="B10" s="172" t="s">
        <v>445</v>
      </c>
      <c r="C10" s="172"/>
      <c r="D10" s="173">
        <v>70</v>
      </c>
      <c r="E10" s="173">
        <v>14</v>
      </c>
      <c r="F10" s="173">
        <v>16</v>
      </c>
      <c r="G10" s="173">
        <v>3.2</v>
      </c>
      <c r="H10" s="173">
        <v>9</v>
      </c>
      <c r="I10" s="173">
        <v>1.8</v>
      </c>
      <c r="J10" s="173">
        <v>54</v>
      </c>
      <c r="K10" s="173">
        <v>10.8</v>
      </c>
      <c r="L10" s="184">
        <f t="shared" si="0"/>
        <v>22.857142857142858</v>
      </c>
    </row>
    <row r="11" spans="1:12" ht="12.75">
      <c r="A11" s="171">
        <v>4</v>
      </c>
      <c r="B11" s="172" t="s">
        <v>446</v>
      </c>
      <c r="C11" s="172"/>
      <c r="D11" s="173">
        <v>67</v>
      </c>
      <c r="E11" s="173">
        <v>13.4</v>
      </c>
      <c r="F11" s="173">
        <v>32</v>
      </c>
      <c r="G11" s="173">
        <v>6.4</v>
      </c>
      <c r="H11" s="173">
        <v>10</v>
      </c>
      <c r="I11" s="173">
        <v>2</v>
      </c>
      <c r="J11" s="173">
        <v>35</v>
      </c>
      <c r="K11" s="173">
        <v>7</v>
      </c>
      <c r="L11" s="184">
        <f t="shared" si="0"/>
        <v>47.76119402985075</v>
      </c>
    </row>
    <row r="12" spans="1:12" ht="12.75">
      <c r="A12" s="171">
        <v>5</v>
      </c>
      <c r="B12" s="172" t="s">
        <v>447</v>
      </c>
      <c r="C12" s="172"/>
      <c r="D12" s="173">
        <v>65</v>
      </c>
      <c r="E12" s="173">
        <v>13</v>
      </c>
      <c r="F12" s="173">
        <v>13</v>
      </c>
      <c r="G12" s="173">
        <v>2.6</v>
      </c>
      <c r="H12" s="173">
        <v>6</v>
      </c>
      <c r="I12" s="173">
        <v>1.2</v>
      </c>
      <c r="J12" s="173">
        <v>52</v>
      </c>
      <c r="K12" s="173">
        <v>10.4</v>
      </c>
      <c r="L12" s="184">
        <f t="shared" si="0"/>
        <v>20</v>
      </c>
    </row>
    <row r="13" spans="1:12" ht="12.75">
      <c r="A13" s="171">
        <v>6</v>
      </c>
      <c r="B13" s="172" t="s">
        <v>448</v>
      </c>
      <c r="C13" s="172"/>
      <c r="D13" s="173">
        <v>62</v>
      </c>
      <c r="E13" s="173">
        <v>12.4</v>
      </c>
      <c r="F13" s="173">
        <v>27</v>
      </c>
      <c r="G13" s="173">
        <v>5.4</v>
      </c>
      <c r="H13" s="173">
        <v>10</v>
      </c>
      <c r="I13" s="173">
        <v>2</v>
      </c>
      <c r="J13" s="173">
        <v>35</v>
      </c>
      <c r="K13" s="173">
        <v>7</v>
      </c>
      <c r="L13" s="184">
        <f t="shared" si="0"/>
        <v>43.54838709677419</v>
      </c>
    </row>
    <row r="14" spans="1:12" ht="12.75">
      <c r="A14" s="171">
        <v>7</v>
      </c>
      <c r="B14" s="172" t="s">
        <v>449</v>
      </c>
      <c r="C14" s="172"/>
      <c r="D14" s="173">
        <v>63</v>
      </c>
      <c r="E14" s="173">
        <v>12.6</v>
      </c>
      <c r="F14" s="173">
        <v>29</v>
      </c>
      <c r="G14" s="173">
        <v>5.8</v>
      </c>
      <c r="H14" s="173">
        <v>12</v>
      </c>
      <c r="I14" s="173">
        <v>2.4</v>
      </c>
      <c r="J14" s="173">
        <v>34</v>
      </c>
      <c r="K14" s="173">
        <v>6.8</v>
      </c>
      <c r="L14" s="184">
        <f t="shared" si="0"/>
        <v>46.03174603174603</v>
      </c>
    </row>
    <row r="15" spans="1:12" ht="12.75">
      <c r="A15" s="171">
        <v>8</v>
      </c>
      <c r="B15" s="172" t="s">
        <v>450</v>
      </c>
      <c r="C15" s="172"/>
      <c r="D15" s="173">
        <v>65</v>
      </c>
      <c r="E15" s="173">
        <v>13</v>
      </c>
      <c r="F15" s="173">
        <v>25</v>
      </c>
      <c r="G15" s="173">
        <v>5</v>
      </c>
      <c r="H15" s="173">
        <v>13</v>
      </c>
      <c r="I15" s="173">
        <v>2.6</v>
      </c>
      <c r="J15" s="173">
        <v>40</v>
      </c>
      <c r="K15" s="173">
        <v>8</v>
      </c>
      <c r="L15" s="184">
        <f t="shared" si="0"/>
        <v>38.46153846153846</v>
      </c>
    </row>
    <row r="16" spans="1:12" ht="12.75">
      <c r="A16" s="171">
        <v>9</v>
      </c>
      <c r="B16" s="172" t="s">
        <v>451</v>
      </c>
      <c r="C16" s="172"/>
      <c r="D16" s="173">
        <v>72</v>
      </c>
      <c r="E16" s="173">
        <v>14.4</v>
      </c>
      <c r="F16" s="173">
        <v>32</v>
      </c>
      <c r="G16" s="173">
        <v>6.4</v>
      </c>
      <c r="H16" s="173">
        <v>12</v>
      </c>
      <c r="I16" s="173">
        <v>2.4</v>
      </c>
      <c r="J16" s="173">
        <v>40</v>
      </c>
      <c r="K16" s="173">
        <v>8</v>
      </c>
      <c r="L16" s="184">
        <f t="shared" si="0"/>
        <v>44.44444444444444</v>
      </c>
    </row>
    <row r="17" spans="1:12" ht="12.75">
      <c r="A17" s="171">
        <v>10</v>
      </c>
      <c r="B17" s="172" t="s">
        <v>452</v>
      </c>
      <c r="C17" s="172"/>
      <c r="D17" s="173">
        <v>73</v>
      </c>
      <c r="E17" s="173">
        <v>14.6</v>
      </c>
      <c r="F17" s="173">
        <v>15</v>
      </c>
      <c r="G17" s="173">
        <v>3</v>
      </c>
      <c r="H17" s="173">
        <v>5</v>
      </c>
      <c r="I17" s="173">
        <v>1</v>
      </c>
      <c r="J17" s="173">
        <v>58</v>
      </c>
      <c r="K17" s="173">
        <v>11.6</v>
      </c>
      <c r="L17" s="184">
        <f t="shared" si="0"/>
        <v>20.54794520547945</v>
      </c>
    </row>
    <row r="18" spans="1:12" ht="12.75">
      <c r="A18" s="171">
        <v>11</v>
      </c>
      <c r="B18" s="172" t="s">
        <v>453</v>
      </c>
      <c r="C18" s="172"/>
      <c r="D18" s="173">
        <v>62</v>
      </c>
      <c r="E18" s="173">
        <v>12.4</v>
      </c>
      <c r="F18" s="173">
        <v>19</v>
      </c>
      <c r="G18" s="173">
        <v>3.8</v>
      </c>
      <c r="H18" s="173">
        <v>9</v>
      </c>
      <c r="I18" s="173">
        <v>1.8</v>
      </c>
      <c r="J18" s="173">
        <v>43</v>
      </c>
      <c r="K18" s="173">
        <v>8.6</v>
      </c>
      <c r="L18" s="184">
        <f t="shared" si="0"/>
        <v>30.64516129032258</v>
      </c>
    </row>
    <row r="19" spans="1:12" ht="12.75">
      <c r="A19" s="171">
        <v>12</v>
      </c>
      <c r="B19" s="172" t="s">
        <v>454</v>
      </c>
      <c r="C19" s="172"/>
      <c r="D19" s="173">
        <v>63</v>
      </c>
      <c r="E19" s="173">
        <v>12.6</v>
      </c>
      <c r="F19" s="173">
        <v>20</v>
      </c>
      <c r="G19" s="173">
        <v>4</v>
      </c>
      <c r="H19" s="173">
        <v>5</v>
      </c>
      <c r="I19" s="173">
        <v>1</v>
      </c>
      <c r="J19" s="173">
        <v>43</v>
      </c>
      <c r="K19" s="173">
        <v>8.6</v>
      </c>
      <c r="L19" s="184">
        <f t="shared" si="0"/>
        <v>31.746031746031747</v>
      </c>
    </row>
    <row r="20" spans="1:12" ht="12.75">
      <c r="A20" s="171">
        <v>13</v>
      </c>
      <c r="B20" s="172" t="s">
        <v>455</v>
      </c>
      <c r="C20" s="172"/>
      <c r="D20" s="173">
        <v>75</v>
      </c>
      <c r="E20" s="173">
        <v>15</v>
      </c>
      <c r="F20" s="173">
        <v>29</v>
      </c>
      <c r="G20" s="173">
        <v>5.8</v>
      </c>
      <c r="H20" s="173">
        <v>11</v>
      </c>
      <c r="I20" s="173">
        <v>2.2</v>
      </c>
      <c r="J20" s="173">
        <v>46</v>
      </c>
      <c r="K20" s="173">
        <v>9.2</v>
      </c>
      <c r="L20" s="184">
        <f t="shared" si="0"/>
        <v>38.666666666666664</v>
      </c>
    </row>
    <row r="21" spans="1:12" ht="12.75">
      <c r="A21" s="171">
        <v>14</v>
      </c>
      <c r="B21" s="172" t="s">
        <v>456</v>
      </c>
      <c r="C21" s="172"/>
      <c r="D21" s="173">
        <v>75</v>
      </c>
      <c r="E21" s="173">
        <v>15</v>
      </c>
      <c r="F21" s="173">
        <v>30</v>
      </c>
      <c r="G21" s="173">
        <v>6</v>
      </c>
      <c r="H21" s="173">
        <v>11</v>
      </c>
      <c r="I21" s="173">
        <v>2.2</v>
      </c>
      <c r="J21" s="173">
        <v>45</v>
      </c>
      <c r="K21" s="173">
        <v>9</v>
      </c>
      <c r="L21" s="184">
        <f t="shared" si="0"/>
        <v>40</v>
      </c>
    </row>
    <row r="22" spans="1:12" ht="12.75">
      <c r="A22" s="171">
        <v>15</v>
      </c>
      <c r="B22" s="172" t="s">
        <v>457</v>
      </c>
      <c r="C22" s="172"/>
      <c r="D22" s="173">
        <v>62</v>
      </c>
      <c r="E22" s="173">
        <v>12.4</v>
      </c>
      <c r="F22" s="173">
        <v>21</v>
      </c>
      <c r="G22" s="173">
        <v>4.2</v>
      </c>
      <c r="H22" s="173">
        <v>10</v>
      </c>
      <c r="I22" s="173">
        <v>2</v>
      </c>
      <c r="J22" s="173">
        <v>41</v>
      </c>
      <c r="K22" s="173">
        <v>8.2</v>
      </c>
      <c r="L22" s="184">
        <f t="shared" si="0"/>
        <v>33.87096774193548</v>
      </c>
    </row>
    <row r="23" spans="1:12" ht="12.75">
      <c r="A23" s="171">
        <v>16</v>
      </c>
      <c r="B23" s="172" t="s">
        <v>458</v>
      </c>
      <c r="C23" s="172"/>
      <c r="D23" s="173">
        <v>72</v>
      </c>
      <c r="E23" s="173">
        <v>14.4</v>
      </c>
      <c r="F23" s="173">
        <v>20</v>
      </c>
      <c r="G23" s="173">
        <v>4</v>
      </c>
      <c r="H23" s="173">
        <v>11</v>
      </c>
      <c r="I23" s="173">
        <v>2.2</v>
      </c>
      <c r="J23" s="173">
        <v>52</v>
      </c>
      <c r="K23" s="173">
        <v>10.4</v>
      </c>
      <c r="L23" s="184">
        <f t="shared" si="0"/>
        <v>27.77777777777778</v>
      </c>
    </row>
    <row r="24" spans="1:12" ht="12.75">
      <c r="A24" s="171">
        <v>17</v>
      </c>
      <c r="B24" s="172" t="s">
        <v>459</v>
      </c>
      <c r="C24" s="172"/>
      <c r="D24" s="173">
        <v>72</v>
      </c>
      <c r="E24" s="173">
        <v>14.4</v>
      </c>
      <c r="F24" s="173">
        <v>27</v>
      </c>
      <c r="G24" s="173">
        <v>5.4</v>
      </c>
      <c r="H24" s="173">
        <v>12</v>
      </c>
      <c r="I24" s="173">
        <v>2.4</v>
      </c>
      <c r="J24" s="173">
        <v>45</v>
      </c>
      <c r="K24" s="173">
        <v>9</v>
      </c>
      <c r="L24" s="184">
        <f t="shared" si="0"/>
        <v>37.5</v>
      </c>
    </row>
    <row r="25" spans="1:12" ht="12.75">
      <c r="A25" s="171">
        <v>18</v>
      </c>
      <c r="B25" s="172" t="s">
        <v>460</v>
      </c>
      <c r="C25" s="172"/>
      <c r="D25" s="173">
        <v>62</v>
      </c>
      <c r="E25" s="173">
        <v>12.4</v>
      </c>
      <c r="F25" s="173">
        <v>18</v>
      </c>
      <c r="G25" s="173">
        <v>3.6</v>
      </c>
      <c r="H25" s="173">
        <v>10</v>
      </c>
      <c r="I25" s="173">
        <v>2</v>
      </c>
      <c r="J25" s="173">
        <v>44</v>
      </c>
      <c r="K25" s="173">
        <v>8.8</v>
      </c>
      <c r="L25" s="184">
        <f t="shared" si="0"/>
        <v>29.032258064516128</v>
      </c>
    </row>
    <row r="26" spans="1:12" ht="12.75">
      <c r="A26" s="171">
        <v>19</v>
      </c>
      <c r="B26" s="172" t="s">
        <v>461</v>
      </c>
      <c r="C26" s="172"/>
      <c r="D26" s="173">
        <v>72</v>
      </c>
      <c r="E26" s="173">
        <v>14.4</v>
      </c>
      <c r="F26" s="173">
        <v>26</v>
      </c>
      <c r="G26" s="173">
        <v>5.2</v>
      </c>
      <c r="H26" s="173">
        <v>12</v>
      </c>
      <c r="I26" s="173">
        <v>2.4</v>
      </c>
      <c r="J26" s="173">
        <v>46</v>
      </c>
      <c r="K26" s="173">
        <v>9.2</v>
      </c>
      <c r="L26" s="184">
        <f t="shared" si="0"/>
        <v>36.111111111111114</v>
      </c>
    </row>
    <row r="27" spans="1:12" ht="12.75">
      <c r="A27" s="171">
        <v>20</v>
      </c>
      <c r="B27" s="172" t="s">
        <v>462</v>
      </c>
      <c r="C27" s="172"/>
      <c r="D27" s="173">
        <v>72</v>
      </c>
      <c r="E27" s="173">
        <v>14.4</v>
      </c>
      <c r="F27" s="173">
        <v>24</v>
      </c>
      <c r="G27" s="173">
        <v>4.8</v>
      </c>
      <c r="H27" s="173">
        <v>13</v>
      </c>
      <c r="I27" s="173">
        <v>2.6</v>
      </c>
      <c r="J27" s="173">
        <v>48</v>
      </c>
      <c r="K27" s="173">
        <v>9.6</v>
      </c>
      <c r="L27" s="184">
        <f t="shared" si="0"/>
        <v>33.333333333333336</v>
      </c>
    </row>
    <row r="28" spans="1:12" ht="12.75">
      <c r="A28" s="171">
        <v>21</v>
      </c>
      <c r="B28" s="172" t="s">
        <v>463</v>
      </c>
      <c r="C28" s="172"/>
      <c r="D28" s="173">
        <v>40</v>
      </c>
      <c r="E28" s="173">
        <v>8</v>
      </c>
      <c r="F28" s="173">
        <v>19</v>
      </c>
      <c r="G28" s="173">
        <v>3.8</v>
      </c>
      <c r="H28" s="173">
        <v>14</v>
      </c>
      <c r="I28" s="173">
        <v>2.8</v>
      </c>
      <c r="J28" s="173">
        <v>21</v>
      </c>
      <c r="K28" s="173">
        <v>4.2</v>
      </c>
      <c r="L28" s="184">
        <f t="shared" si="0"/>
        <v>47.5</v>
      </c>
    </row>
    <row r="29" spans="1:12" ht="12.75">
      <c r="A29" s="171">
        <v>22</v>
      </c>
      <c r="B29" s="172" t="s">
        <v>464</v>
      </c>
      <c r="C29" s="172"/>
      <c r="D29" s="173">
        <v>62</v>
      </c>
      <c r="E29" s="173">
        <v>12.4</v>
      </c>
      <c r="F29" s="173">
        <v>38</v>
      </c>
      <c r="G29" s="173">
        <v>7.6</v>
      </c>
      <c r="H29" s="173">
        <v>14</v>
      </c>
      <c r="I29" s="173">
        <v>2.8</v>
      </c>
      <c r="J29" s="173">
        <v>24</v>
      </c>
      <c r="K29" s="173">
        <v>4.8</v>
      </c>
      <c r="L29" s="184">
        <f t="shared" si="0"/>
        <v>61.29032258064516</v>
      </c>
    </row>
    <row r="30" spans="1:12" ht="12.75">
      <c r="A30" s="171">
        <v>23</v>
      </c>
      <c r="B30" s="172" t="s">
        <v>465</v>
      </c>
      <c r="C30" s="172"/>
      <c r="D30" s="173">
        <v>72</v>
      </c>
      <c r="E30" s="173">
        <v>14.4</v>
      </c>
      <c r="F30" s="173">
        <v>27</v>
      </c>
      <c r="G30" s="173">
        <v>5.4</v>
      </c>
      <c r="H30" s="173">
        <v>11</v>
      </c>
      <c r="I30" s="173">
        <v>2.2</v>
      </c>
      <c r="J30" s="173">
        <v>45</v>
      </c>
      <c r="K30" s="173">
        <v>9</v>
      </c>
      <c r="L30" s="184">
        <f t="shared" si="0"/>
        <v>37.5</v>
      </c>
    </row>
    <row r="31" spans="1:12" ht="12.75">
      <c r="A31" s="171">
        <v>24</v>
      </c>
      <c r="B31" s="172" t="s">
        <v>466</v>
      </c>
      <c r="C31" s="172"/>
      <c r="D31" s="173">
        <v>72</v>
      </c>
      <c r="E31" s="173">
        <v>14.4</v>
      </c>
      <c r="F31" s="173">
        <v>28</v>
      </c>
      <c r="G31" s="173">
        <v>5.6</v>
      </c>
      <c r="H31" s="173">
        <v>14</v>
      </c>
      <c r="I31" s="173">
        <v>2.8</v>
      </c>
      <c r="J31" s="173">
        <v>44</v>
      </c>
      <c r="K31" s="173">
        <v>8.8</v>
      </c>
      <c r="L31" s="184">
        <f t="shared" si="0"/>
        <v>38.888888888888886</v>
      </c>
    </row>
    <row r="32" spans="1:12" ht="12.75">
      <c r="A32" s="171">
        <v>25</v>
      </c>
      <c r="B32" s="172" t="s">
        <v>467</v>
      </c>
      <c r="C32" s="172"/>
      <c r="D32" s="173">
        <v>60</v>
      </c>
      <c r="E32" s="173">
        <v>12</v>
      </c>
      <c r="F32" s="173">
        <v>24</v>
      </c>
      <c r="G32" s="173">
        <v>4.8</v>
      </c>
      <c r="H32" s="173">
        <v>7</v>
      </c>
      <c r="I32" s="173">
        <v>1.4</v>
      </c>
      <c r="J32" s="173">
        <v>36</v>
      </c>
      <c r="K32" s="173">
        <v>7.2</v>
      </c>
      <c r="L32" s="184">
        <f t="shared" si="0"/>
        <v>40</v>
      </c>
    </row>
    <row r="33" spans="1:12" ht="12.75">
      <c r="A33" s="171">
        <v>26</v>
      </c>
      <c r="B33" s="172" t="s">
        <v>468</v>
      </c>
      <c r="C33" s="172"/>
      <c r="D33" s="173">
        <v>60</v>
      </c>
      <c r="E33" s="173">
        <v>12</v>
      </c>
      <c r="F33" s="173">
        <v>25</v>
      </c>
      <c r="G33" s="173">
        <v>5</v>
      </c>
      <c r="H33" s="173">
        <v>12</v>
      </c>
      <c r="I33" s="173">
        <v>2.4</v>
      </c>
      <c r="J33" s="173">
        <v>35</v>
      </c>
      <c r="K33" s="173">
        <v>7</v>
      </c>
      <c r="L33" s="184">
        <f t="shared" si="0"/>
        <v>41.666666666666664</v>
      </c>
    </row>
    <row r="34" spans="1:12" ht="12.75">
      <c r="A34" s="171">
        <v>27</v>
      </c>
      <c r="B34" s="172" t="s">
        <v>469</v>
      </c>
      <c r="C34" s="172"/>
      <c r="D34" s="173">
        <v>70</v>
      </c>
      <c r="E34" s="173">
        <v>14</v>
      </c>
      <c r="F34" s="173">
        <v>24</v>
      </c>
      <c r="G34" s="173">
        <v>4.8</v>
      </c>
      <c r="H34" s="173">
        <v>10</v>
      </c>
      <c r="I34" s="173">
        <v>2</v>
      </c>
      <c r="J34" s="173">
        <v>46</v>
      </c>
      <c r="K34" s="173">
        <v>9.2</v>
      </c>
      <c r="L34" s="184">
        <f t="shared" si="0"/>
        <v>34.285714285714285</v>
      </c>
    </row>
    <row r="35" spans="1:12" ht="12.75">
      <c r="A35" s="171">
        <v>28</v>
      </c>
      <c r="B35" s="172" t="s">
        <v>470</v>
      </c>
      <c r="C35" s="172"/>
      <c r="D35" s="173">
        <v>67</v>
      </c>
      <c r="E35" s="173">
        <v>13.4</v>
      </c>
      <c r="F35" s="173">
        <v>22</v>
      </c>
      <c r="G35" s="173">
        <v>4.4</v>
      </c>
      <c r="H35" s="173">
        <v>5</v>
      </c>
      <c r="I35" s="173">
        <v>1</v>
      </c>
      <c r="J35" s="173">
        <v>45</v>
      </c>
      <c r="K35" s="173">
        <v>9</v>
      </c>
      <c r="L35" s="184">
        <f t="shared" si="0"/>
        <v>32.83582089552239</v>
      </c>
    </row>
    <row r="36" spans="1:12" ht="12.75">
      <c r="A36" s="171">
        <v>29</v>
      </c>
      <c r="B36" s="172" t="s">
        <v>471</v>
      </c>
      <c r="C36" s="172"/>
      <c r="D36" s="173">
        <v>70</v>
      </c>
      <c r="E36" s="173">
        <v>14</v>
      </c>
      <c r="F36" s="173">
        <v>22</v>
      </c>
      <c r="G36" s="173">
        <v>4.4</v>
      </c>
      <c r="H36" s="173">
        <v>8</v>
      </c>
      <c r="I36" s="173">
        <v>1.6</v>
      </c>
      <c r="J36" s="173">
        <v>48</v>
      </c>
      <c r="K36" s="173">
        <v>9.6</v>
      </c>
      <c r="L36" s="184">
        <f t="shared" si="0"/>
        <v>31.428571428571427</v>
      </c>
    </row>
    <row r="37" spans="1:12" ht="12.75">
      <c r="A37" s="171">
        <v>30</v>
      </c>
      <c r="B37" s="172" t="s">
        <v>472</v>
      </c>
      <c r="C37" s="172"/>
      <c r="D37" s="173">
        <v>72</v>
      </c>
      <c r="E37" s="173">
        <v>14.4</v>
      </c>
      <c r="F37" s="173">
        <v>24</v>
      </c>
      <c r="G37" s="173">
        <v>4.8</v>
      </c>
      <c r="H37" s="173">
        <v>10</v>
      </c>
      <c r="I37" s="173">
        <v>2</v>
      </c>
      <c r="J37" s="173">
        <v>48</v>
      </c>
      <c r="K37" s="173">
        <v>9.6</v>
      </c>
      <c r="L37" s="184">
        <f t="shared" si="0"/>
        <v>33.333333333333336</v>
      </c>
    </row>
    <row r="38" spans="1:12" ht="12.75">
      <c r="A38" s="171">
        <v>31</v>
      </c>
      <c r="B38" s="172" t="s">
        <v>473</v>
      </c>
      <c r="C38" s="172"/>
      <c r="D38" s="173">
        <v>67</v>
      </c>
      <c r="E38" s="173">
        <v>13.4</v>
      </c>
      <c r="F38" s="173">
        <v>21</v>
      </c>
      <c r="G38" s="173">
        <v>4.2</v>
      </c>
      <c r="H38" s="173">
        <v>12</v>
      </c>
      <c r="I38" s="173">
        <v>2.4</v>
      </c>
      <c r="J38" s="173">
        <v>46</v>
      </c>
      <c r="K38" s="173">
        <v>9.2</v>
      </c>
      <c r="L38" s="184">
        <f t="shared" si="0"/>
        <v>31.34328358208955</v>
      </c>
    </row>
    <row r="39" spans="1:12" ht="12.75">
      <c r="A39" s="171">
        <v>32</v>
      </c>
      <c r="B39" s="172" t="s">
        <v>474</v>
      </c>
      <c r="C39" s="172"/>
      <c r="D39" s="173">
        <v>60</v>
      </c>
      <c r="E39" s="173">
        <v>12</v>
      </c>
      <c r="F39" s="173">
        <v>22</v>
      </c>
      <c r="G39" s="173">
        <v>4.4</v>
      </c>
      <c r="H39" s="173">
        <v>10</v>
      </c>
      <c r="I39" s="173">
        <v>2</v>
      </c>
      <c r="J39" s="173">
        <v>38</v>
      </c>
      <c r="K39" s="173">
        <v>7.6</v>
      </c>
      <c r="L39" s="184">
        <f t="shared" si="0"/>
        <v>36.666666666666664</v>
      </c>
    </row>
    <row r="40" spans="1:12" ht="12.75">
      <c r="A40" s="171">
        <v>33</v>
      </c>
      <c r="B40" s="172" t="s">
        <v>475</v>
      </c>
      <c r="C40" s="172"/>
      <c r="D40" s="173">
        <v>60</v>
      </c>
      <c r="E40" s="173">
        <v>12</v>
      </c>
      <c r="F40" s="173">
        <v>21</v>
      </c>
      <c r="G40" s="173">
        <v>4.2</v>
      </c>
      <c r="H40" s="173">
        <v>9</v>
      </c>
      <c r="I40" s="173">
        <v>1.8</v>
      </c>
      <c r="J40" s="173">
        <v>39</v>
      </c>
      <c r="K40" s="173">
        <v>7.8</v>
      </c>
      <c r="L40" s="184">
        <f t="shared" si="0"/>
        <v>35</v>
      </c>
    </row>
    <row r="41" spans="1:12" ht="12.75">
      <c r="A41" s="171">
        <v>34</v>
      </c>
      <c r="B41" s="172" t="s">
        <v>476</v>
      </c>
      <c r="C41" s="172"/>
      <c r="D41" s="173">
        <v>61</v>
      </c>
      <c r="E41" s="173">
        <v>12.2</v>
      </c>
      <c r="F41" s="173">
        <v>16</v>
      </c>
      <c r="G41" s="173">
        <v>3.2</v>
      </c>
      <c r="H41" s="173">
        <v>8</v>
      </c>
      <c r="I41" s="173">
        <v>1.6</v>
      </c>
      <c r="J41" s="173">
        <v>45</v>
      </c>
      <c r="K41" s="173">
        <v>9</v>
      </c>
      <c r="L41" s="184">
        <f t="shared" si="0"/>
        <v>26.229508196721312</v>
      </c>
    </row>
    <row r="42" spans="1:12" ht="12.75">
      <c r="A42" s="171">
        <v>35</v>
      </c>
      <c r="B42" s="172" t="s">
        <v>477</v>
      </c>
      <c r="C42" s="172"/>
      <c r="D42" s="173">
        <v>57</v>
      </c>
      <c r="E42" s="173">
        <v>11.4</v>
      </c>
      <c r="F42" s="173">
        <v>11</v>
      </c>
      <c r="G42" s="173">
        <v>2.2</v>
      </c>
      <c r="H42" s="173">
        <v>6</v>
      </c>
      <c r="I42" s="173">
        <v>1.2</v>
      </c>
      <c r="J42" s="173">
        <v>46</v>
      </c>
      <c r="K42" s="173">
        <v>9.2</v>
      </c>
      <c r="L42" s="184">
        <f t="shared" si="0"/>
        <v>19.29824561403509</v>
      </c>
    </row>
    <row r="43" spans="1:12" ht="12.75">
      <c r="A43" s="171">
        <v>36</v>
      </c>
      <c r="B43" s="172" t="s">
        <v>478</v>
      </c>
      <c r="C43" s="172"/>
      <c r="D43" s="173">
        <v>57</v>
      </c>
      <c r="E43" s="173">
        <v>11.4</v>
      </c>
      <c r="F43" s="173">
        <v>15</v>
      </c>
      <c r="G43" s="173">
        <v>3</v>
      </c>
      <c r="H43" s="173">
        <v>6</v>
      </c>
      <c r="I43" s="173">
        <v>1.2</v>
      </c>
      <c r="J43" s="173">
        <v>42</v>
      </c>
      <c r="K43" s="173">
        <v>8.4</v>
      </c>
      <c r="L43" s="184">
        <f t="shared" si="0"/>
        <v>26.31578947368421</v>
      </c>
    </row>
    <row r="44" spans="1:12" ht="12.75">
      <c r="A44" s="171">
        <v>37</v>
      </c>
      <c r="B44" s="172" t="s">
        <v>479</v>
      </c>
      <c r="C44" s="172"/>
      <c r="D44" s="173">
        <v>52</v>
      </c>
      <c r="E44" s="173">
        <v>10.4</v>
      </c>
      <c r="F44" s="173">
        <v>13</v>
      </c>
      <c r="G44" s="173">
        <v>2.6</v>
      </c>
      <c r="H44" s="173">
        <v>5</v>
      </c>
      <c r="I44" s="173">
        <v>1</v>
      </c>
      <c r="J44" s="173">
        <v>39</v>
      </c>
      <c r="K44" s="173">
        <v>7.8</v>
      </c>
      <c r="L44" s="184">
        <f t="shared" si="0"/>
        <v>25</v>
      </c>
    </row>
    <row r="45" spans="1:12" ht="12.75">
      <c r="A45" s="171">
        <v>38</v>
      </c>
      <c r="B45" s="172" t="s">
        <v>480</v>
      </c>
      <c r="C45" s="172"/>
      <c r="D45" s="173">
        <v>52</v>
      </c>
      <c r="E45" s="173">
        <v>10.4</v>
      </c>
      <c r="F45" s="173">
        <v>18</v>
      </c>
      <c r="G45" s="173">
        <v>3.6</v>
      </c>
      <c r="H45" s="173">
        <v>7</v>
      </c>
      <c r="I45" s="173">
        <v>1.4</v>
      </c>
      <c r="J45" s="173">
        <v>34</v>
      </c>
      <c r="K45" s="173">
        <v>6.8</v>
      </c>
      <c r="L45" s="184">
        <f t="shared" si="0"/>
        <v>34.61538461538461</v>
      </c>
    </row>
    <row r="46" spans="1:12" ht="12.75">
      <c r="A46" s="171">
        <v>39</v>
      </c>
      <c r="B46" s="172" t="s">
        <v>481</v>
      </c>
      <c r="C46" s="172"/>
      <c r="D46" s="173">
        <v>60</v>
      </c>
      <c r="E46" s="173">
        <v>12</v>
      </c>
      <c r="F46" s="173">
        <v>17</v>
      </c>
      <c r="G46" s="173">
        <v>3.4</v>
      </c>
      <c r="H46" s="173">
        <v>6</v>
      </c>
      <c r="I46" s="173">
        <v>1.2</v>
      </c>
      <c r="J46" s="173">
        <v>43</v>
      </c>
      <c r="K46" s="173">
        <v>8.6</v>
      </c>
      <c r="L46" s="184">
        <f t="shared" si="0"/>
        <v>28.333333333333332</v>
      </c>
    </row>
    <row r="47" spans="1:12" ht="12.75">
      <c r="A47" s="171">
        <v>40</v>
      </c>
      <c r="B47" s="172" t="s">
        <v>482</v>
      </c>
      <c r="C47" s="172"/>
      <c r="D47" s="173">
        <v>55</v>
      </c>
      <c r="E47" s="173">
        <v>11</v>
      </c>
      <c r="F47" s="173">
        <v>13</v>
      </c>
      <c r="G47" s="173">
        <v>2.6</v>
      </c>
      <c r="H47" s="173">
        <v>7</v>
      </c>
      <c r="I47" s="173">
        <v>1.4</v>
      </c>
      <c r="J47" s="173">
        <v>42</v>
      </c>
      <c r="K47" s="173">
        <v>8.4</v>
      </c>
      <c r="L47" s="184">
        <f t="shared" si="0"/>
        <v>23.636363636363637</v>
      </c>
    </row>
    <row r="48" spans="1:12" ht="12.75">
      <c r="A48" s="171">
        <v>41</v>
      </c>
      <c r="B48" s="172" t="s">
        <v>483</v>
      </c>
      <c r="C48" s="172"/>
      <c r="D48" s="173">
        <v>60</v>
      </c>
      <c r="E48" s="173">
        <v>12</v>
      </c>
      <c r="F48" s="173">
        <v>15</v>
      </c>
      <c r="G48" s="173">
        <v>3</v>
      </c>
      <c r="H48" s="173">
        <v>8</v>
      </c>
      <c r="I48" s="173">
        <v>1.6</v>
      </c>
      <c r="J48" s="173">
        <v>45</v>
      </c>
      <c r="K48" s="173">
        <v>9</v>
      </c>
      <c r="L48" s="184">
        <f t="shared" si="0"/>
        <v>25</v>
      </c>
    </row>
    <row r="49" spans="1:12" ht="12.75">
      <c r="A49" s="171">
        <v>42</v>
      </c>
      <c r="B49" s="172" t="s">
        <v>484</v>
      </c>
      <c r="C49" s="172"/>
      <c r="D49" s="173">
        <v>60</v>
      </c>
      <c r="E49" s="173">
        <v>12</v>
      </c>
      <c r="F49" s="173">
        <v>18</v>
      </c>
      <c r="G49" s="173">
        <v>3.6</v>
      </c>
      <c r="H49" s="173">
        <v>8</v>
      </c>
      <c r="I49" s="173">
        <v>1.6</v>
      </c>
      <c r="J49" s="173">
        <v>42</v>
      </c>
      <c r="K49" s="173">
        <v>8.4</v>
      </c>
      <c r="L49" s="184">
        <f t="shared" si="0"/>
        <v>30</v>
      </c>
    </row>
    <row r="50" spans="1:12" ht="12.75">
      <c r="A50" s="171">
        <v>43</v>
      </c>
      <c r="B50" s="172" t="s">
        <v>485</v>
      </c>
      <c r="C50" s="172"/>
      <c r="D50" s="173">
        <v>62</v>
      </c>
      <c r="E50" s="173">
        <v>12.4</v>
      </c>
      <c r="F50" s="173">
        <v>17</v>
      </c>
      <c r="G50" s="173">
        <v>3.4</v>
      </c>
      <c r="H50" s="173">
        <v>7</v>
      </c>
      <c r="I50" s="173">
        <v>1.4</v>
      </c>
      <c r="J50" s="173">
        <v>45</v>
      </c>
      <c r="K50" s="173">
        <v>9</v>
      </c>
      <c r="L50" s="184">
        <f t="shared" si="0"/>
        <v>27.419354838709676</v>
      </c>
    </row>
    <row r="51" spans="1:12" ht="12.75">
      <c r="A51" s="171">
        <v>44</v>
      </c>
      <c r="B51" s="172" t="s">
        <v>486</v>
      </c>
      <c r="C51" s="172"/>
      <c r="D51" s="173">
        <v>60</v>
      </c>
      <c r="E51" s="173">
        <v>12</v>
      </c>
      <c r="F51" s="173">
        <v>19</v>
      </c>
      <c r="G51" s="173">
        <v>3.8</v>
      </c>
      <c r="H51" s="173">
        <v>6</v>
      </c>
      <c r="I51" s="173">
        <v>1.2</v>
      </c>
      <c r="J51" s="173">
        <v>41</v>
      </c>
      <c r="K51" s="173">
        <v>8.2</v>
      </c>
      <c r="L51" s="184">
        <f t="shared" si="0"/>
        <v>31.666666666666668</v>
      </c>
    </row>
    <row r="52" spans="1:12" ht="12.75">
      <c r="A52" s="171">
        <v>45</v>
      </c>
      <c r="B52" s="172" t="s">
        <v>487</v>
      </c>
      <c r="C52" s="172"/>
      <c r="D52" s="173">
        <v>60</v>
      </c>
      <c r="E52" s="173">
        <v>12</v>
      </c>
      <c r="F52" s="173">
        <v>17</v>
      </c>
      <c r="G52" s="173">
        <v>3.4</v>
      </c>
      <c r="H52" s="173">
        <v>6</v>
      </c>
      <c r="I52" s="173">
        <v>1.2</v>
      </c>
      <c r="J52" s="173">
        <v>43</v>
      </c>
      <c r="K52" s="173">
        <v>8.6</v>
      </c>
      <c r="L52" s="184">
        <f t="shared" si="0"/>
        <v>28.333333333333332</v>
      </c>
    </row>
    <row r="53" spans="1:12" ht="12.75">
      <c r="A53" s="171">
        <v>46</v>
      </c>
      <c r="B53" s="172" t="s">
        <v>488</v>
      </c>
      <c r="C53" s="172"/>
      <c r="D53" s="173">
        <v>57</v>
      </c>
      <c r="E53" s="173">
        <v>11.4</v>
      </c>
      <c r="F53" s="173">
        <v>14</v>
      </c>
      <c r="G53" s="173">
        <v>2.8</v>
      </c>
      <c r="H53" s="173">
        <v>8</v>
      </c>
      <c r="I53" s="173">
        <v>1.6</v>
      </c>
      <c r="J53" s="173">
        <v>43</v>
      </c>
      <c r="K53" s="173">
        <v>8.6</v>
      </c>
      <c r="L53" s="184">
        <f t="shared" si="0"/>
        <v>24.56140350877193</v>
      </c>
    </row>
    <row r="54" spans="1:12" ht="12.75">
      <c r="A54" s="171">
        <v>47</v>
      </c>
      <c r="B54" s="172" t="s">
        <v>489</v>
      </c>
      <c r="C54" s="172"/>
      <c r="D54" s="173">
        <v>57</v>
      </c>
      <c r="E54" s="173">
        <v>11.4</v>
      </c>
      <c r="F54" s="173">
        <v>17</v>
      </c>
      <c r="G54" s="173">
        <v>3.4</v>
      </c>
      <c r="H54" s="173">
        <v>7</v>
      </c>
      <c r="I54" s="173">
        <v>1.4</v>
      </c>
      <c r="J54" s="173">
        <v>40</v>
      </c>
      <c r="K54" s="173">
        <v>8</v>
      </c>
      <c r="L54" s="184">
        <f t="shared" si="0"/>
        <v>29.82456140350877</v>
      </c>
    </row>
    <row r="55" spans="1:12" ht="12.75">
      <c r="A55" s="171">
        <v>48</v>
      </c>
      <c r="B55" s="172" t="s">
        <v>490</v>
      </c>
      <c r="C55" s="172"/>
      <c r="D55" s="173">
        <v>62</v>
      </c>
      <c r="E55" s="173">
        <v>12.4</v>
      </c>
      <c r="F55" s="173">
        <v>15</v>
      </c>
      <c r="G55" s="173">
        <v>3</v>
      </c>
      <c r="H55" s="173">
        <v>8</v>
      </c>
      <c r="I55" s="173">
        <v>1.6</v>
      </c>
      <c r="J55" s="173">
        <v>47</v>
      </c>
      <c r="K55" s="173">
        <v>9.4</v>
      </c>
      <c r="L55" s="184">
        <f t="shared" si="0"/>
        <v>24.193548387096776</v>
      </c>
    </row>
    <row r="56" spans="1:12" ht="12.75">
      <c r="A56" s="171">
        <v>49</v>
      </c>
      <c r="B56" s="172" t="s">
        <v>491</v>
      </c>
      <c r="C56" s="172"/>
      <c r="D56" s="173">
        <v>70</v>
      </c>
      <c r="E56" s="173">
        <v>14</v>
      </c>
      <c r="F56" s="173">
        <v>21</v>
      </c>
      <c r="G56" s="173">
        <v>4.2</v>
      </c>
      <c r="H56" s="173">
        <v>5</v>
      </c>
      <c r="I56" s="173">
        <v>1</v>
      </c>
      <c r="J56" s="173">
        <v>49</v>
      </c>
      <c r="K56" s="173">
        <v>9.8</v>
      </c>
      <c r="L56" s="184">
        <f t="shared" si="0"/>
        <v>30</v>
      </c>
    </row>
    <row r="57" spans="1:12" ht="12.75">
      <c r="A57" s="171">
        <v>50</v>
      </c>
      <c r="B57" s="172" t="s">
        <v>492</v>
      </c>
      <c r="C57" s="172"/>
      <c r="D57" s="173">
        <v>60</v>
      </c>
      <c r="E57" s="173">
        <v>12</v>
      </c>
      <c r="F57" s="173">
        <v>15</v>
      </c>
      <c r="G57" s="173">
        <v>3</v>
      </c>
      <c r="H57" s="173">
        <v>6</v>
      </c>
      <c r="I57" s="173">
        <v>1.2</v>
      </c>
      <c r="J57" s="173">
        <v>45</v>
      </c>
      <c r="K57" s="173">
        <v>9</v>
      </c>
      <c r="L57" s="184">
        <f t="shared" si="0"/>
        <v>25</v>
      </c>
    </row>
    <row r="58" spans="1:12" ht="12.75">
      <c r="A58" s="171">
        <v>51</v>
      </c>
      <c r="B58" s="172" t="s">
        <v>493</v>
      </c>
      <c r="C58" s="172"/>
      <c r="D58" s="173">
        <v>60</v>
      </c>
      <c r="E58" s="173">
        <v>12</v>
      </c>
      <c r="F58" s="173">
        <v>15</v>
      </c>
      <c r="G58" s="173">
        <v>3</v>
      </c>
      <c r="H58" s="173">
        <v>7</v>
      </c>
      <c r="I58" s="173">
        <v>1.4</v>
      </c>
      <c r="J58" s="173">
        <v>45</v>
      </c>
      <c r="K58" s="173">
        <v>9</v>
      </c>
      <c r="L58" s="184">
        <f t="shared" si="0"/>
        <v>25</v>
      </c>
    </row>
    <row r="59" spans="1:12" ht="12.75">
      <c r="A59" s="527" t="s">
        <v>398</v>
      </c>
      <c r="B59" s="527"/>
      <c r="C59" s="182"/>
      <c r="D59" s="183">
        <f>SUM(D8:D58)</f>
        <v>3268</v>
      </c>
      <c r="E59" s="183">
        <f aca="true" t="shared" si="1" ref="E59:K59">SUM(E8:E58)</f>
        <v>653.5999999999997</v>
      </c>
      <c r="F59" s="183">
        <f t="shared" si="1"/>
        <v>1072</v>
      </c>
      <c r="G59" s="183">
        <f t="shared" si="1"/>
        <v>214.39999999999998</v>
      </c>
      <c r="H59" s="183">
        <f t="shared" si="1"/>
        <v>457</v>
      </c>
      <c r="I59" s="183">
        <f t="shared" si="1"/>
        <v>91.4</v>
      </c>
      <c r="J59" s="183">
        <f t="shared" si="1"/>
        <v>2196</v>
      </c>
      <c r="K59" s="183">
        <f t="shared" si="1"/>
        <v>439.2</v>
      </c>
      <c r="L59" s="185">
        <f t="shared" si="0"/>
        <v>32.80293757649939</v>
      </c>
    </row>
  </sheetData>
  <sheetProtection/>
  <mergeCells count="11">
    <mergeCell ref="D3:E5"/>
    <mergeCell ref="F3:G5"/>
    <mergeCell ref="H3:I5"/>
    <mergeCell ref="J3:K5"/>
    <mergeCell ref="L3:L6"/>
    <mergeCell ref="A59:B59"/>
    <mergeCell ref="A1:L1"/>
    <mergeCell ref="A2:L2"/>
    <mergeCell ref="A3:A6"/>
    <mergeCell ref="B3:B6"/>
    <mergeCell ref="C3:C5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1" sqref="X11"/>
    </sheetView>
  </sheetViews>
  <sheetFormatPr defaultColWidth="9.140625" defaultRowHeight="12.75"/>
  <cols>
    <col min="1" max="1" width="4.7109375" style="247" customWidth="1"/>
    <col min="2" max="2" width="18.421875" style="243" bestFit="1" customWidth="1"/>
    <col min="3" max="3" width="8.421875" style="243" customWidth="1"/>
    <col min="4" max="4" width="10.8515625" style="243" customWidth="1"/>
    <col min="5" max="5" width="8.00390625" style="243" customWidth="1"/>
    <col min="6" max="6" width="10.57421875" style="243" customWidth="1"/>
    <col min="7" max="8" width="6.140625" style="243" customWidth="1"/>
    <col min="9" max="9" width="5.140625" style="243" customWidth="1"/>
    <col min="10" max="10" width="5.7109375" style="243" customWidth="1"/>
    <col min="11" max="11" width="5.421875" style="243" customWidth="1"/>
    <col min="12" max="12" width="8.00390625" style="243" customWidth="1"/>
    <col min="13" max="13" width="5.8515625" style="243" customWidth="1"/>
    <col min="14" max="14" width="6.421875" style="243" customWidth="1"/>
    <col min="15" max="15" width="6.57421875" style="243" customWidth="1"/>
    <col min="16" max="16" width="6.421875" style="243" customWidth="1"/>
    <col min="17" max="17" width="9.140625" style="243" customWidth="1"/>
    <col min="18" max="18" width="10.421875" style="243" customWidth="1"/>
    <col min="19" max="19" width="11.140625" style="243" customWidth="1"/>
    <col min="20" max="16384" width="9.140625" style="243" customWidth="1"/>
  </cols>
  <sheetData>
    <row r="1" spans="1:19" ht="23.25" customHeight="1">
      <c r="A1" s="141"/>
      <c r="B1" s="530" t="s">
        <v>540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</row>
    <row r="2" spans="1:19" ht="33" customHeight="1">
      <c r="A2" s="528" t="s">
        <v>541</v>
      </c>
      <c r="B2" s="528" t="s">
        <v>542</v>
      </c>
      <c r="C2" s="531" t="s">
        <v>543</v>
      </c>
      <c r="D2" s="532"/>
      <c r="E2" s="533" t="s">
        <v>544</v>
      </c>
      <c r="F2" s="534"/>
      <c r="G2" s="534"/>
      <c r="H2" s="534"/>
      <c r="I2" s="534"/>
      <c r="J2" s="534"/>
      <c r="K2" s="534"/>
      <c r="L2" s="535"/>
      <c r="M2" s="531" t="s">
        <v>545</v>
      </c>
      <c r="N2" s="536"/>
      <c r="O2" s="536"/>
      <c r="P2" s="532"/>
      <c r="Q2" s="533" t="s">
        <v>546</v>
      </c>
      <c r="R2" s="534"/>
      <c r="S2" s="535"/>
    </row>
    <row r="3" spans="1:19" ht="42.75">
      <c r="A3" s="529"/>
      <c r="B3" s="529"/>
      <c r="C3" s="146" t="s">
        <v>547</v>
      </c>
      <c r="D3" s="146" t="s">
        <v>548</v>
      </c>
      <c r="E3" s="146" t="s">
        <v>549</v>
      </c>
      <c r="F3" s="146" t="s">
        <v>550</v>
      </c>
      <c r="G3" s="146" t="s">
        <v>551</v>
      </c>
      <c r="H3" s="146" t="s">
        <v>552</v>
      </c>
      <c r="I3" s="146" t="s">
        <v>553</v>
      </c>
      <c r="J3" s="146" t="s">
        <v>554</v>
      </c>
      <c r="K3" s="146" t="s">
        <v>393</v>
      </c>
      <c r="L3" s="146" t="s">
        <v>555</v>
      </c>
      <c r="M3" s="146" t="s">
        <v>556</v>
      </c>
      <c r="N3" s="146" t="s">
        <v>557</v>
      </c>
      <c r="O3" s="146" t="s">
        <v>558</v>
      </c>
      <c r="P3" s="146" t="s">
        <v>2</v>
      </c>
      <c r="Q3" s="146" t="s">
        <v>547</v>
      </c>
      <c r="R3" s="146" t="s">
        <v>559</v>
      </c>
      <c r="S3" s="146" t="s">
        <v>560</v>
      </c>
    </row>
    <row r="4" spans="1:19" ht="15" customHeight="1">
      <c r="A4" s="141">
        <v>1</v>
      </c>
      <c r="B4" s="244" t="s">
        <v>561</v>
      </c>
      <c r="C4" s="141">
        <v>27</v>
      </c>
      <c r="D4" s="141">
        <v>750</v>
      </c>
      <c r="E4" s="245" t="s">
        <v>562</v>
      </c>
      <c r="F4" s="245" t="s">
        <v>563</v>
      </c>
      <c r="G4" s="245" t="s">
        <v>564</v>
      </c>
      <c r="H4" s="245" t="s">
        <v>565</v>
      </c>
      <c r="I4" s="245" t="s">
        <v>566</v>
      </c>
      <c r="J4" s="245" t="s">
        <v>567</v>
      </c>
      <c r="K4" s="245" t="s">
        <v>565</v>
      </c>
      <c r="L4" s="245" t="s">
        <v>568</v>
      </c>
      <c r="M4" s="245" t="s">
        <v>569</v>
      </c>
      <c r="N4" s="245" t="s">
        <v>570</v>
      </c>
      <c r="O4" s="245" t="s">
        <v>571</v>
      </c>
      <c r="P4" s="245" t="s">
        <v>572</v>
      </c>
      <c r="Q4" s="245" t="s">
        <v>573</v>
      </c>
      <c r="R4" s="245" t="s">
        <v>574</v>
      </c>
      <c r="S4" s="245" t="s">
        <v>575</v>
      </c>
    </row>
    <row r="5" spans="1:19" ht="15" customHeight="1">
      <c r="A5" s="141">
        <v>2</v>
      </c>
      <c r="B5" s="244" t="s">
        <v>576</v>
      </c>
      <c r="C5" s="141">
        <v>24</v>
      </c>
      <c r="D5" s="141">
        <v>600</v>
      </c>
      <c r="E5" s="245" t="s">
        <v>577</v>
      </c>
      <c r="F5" s="245" t="s">
        <v>578</v>
      </c>
      <c r="G5" s="245" t="s">
        <v>579</v>
      </c>
      <c r="H5" s="245" t="s">
        <v>562</v>
      </c>
      <c r="I5" s="245" t="s">
        <v>571</v>
      </c>
      <c r="J5" s="245" t="s">
        <v>580</v>
      </c>
      <c r="K5" s="245" t="s">
        <v>581</v>
      </c>
      <c r="L5" s="245" t="s">
        <v>571</v>
      </c>
      <c r="M5" s="245" t="s">
        <v>582</v>
      </c>
      <c r="N5" s="245" t="s">
        <v>569</v>
      </c>
      <c r="O5" s="245" t="s">
        <v>571</v>
      </c>
      <c r="P5" s="245" t="s">
        <v>583</v>
      </c>
      <c r="Q5" s="245" t="s">
        <v>584</v>
      </c>
      <c r="R5" s="245" t="s">
        <v>585</v>
      </c>
      <c r="S5" s="245" t="s">
        <v>586</v>
      </c>
    </row>
    <row r="6" spans="1:19" ht="15" customHeight="1">
      <c r="A6" s="141">
        <v>3</v>
      </c>
      <c r="B6" s="244" t="s">
        <v>587</v>
      </c>
      <c r="C6" s="141">
        <v>25</v>
      </c>
      <c r="D6" s="141">
        <v>750</v>
      </c>
      <c r="E6" s="245" t="s">
        <v>588</v>
      </c>
      <c r="F6" s="245" t="s">
        <v>565</v>
      </c>
      <c r="G6" s="245" t="s">
        <v>589</v>
      </c>
      <c r="H6" s="245" t="s">
        <v>583</v>
      </c>
      <c r="I6" s="245" t="s">
        <v>577</v>
      </c>
      <c r="J6" s="245" t="s">
        <v>590</v>
      </c>
      <c r="K6" s="245" t="s">
        <v>569</v>
      </c>
      <c r="L6" s="245" t="s">
        <v>571</v>
      </c>
      <c r="M6" s="245" t="s">
        <v>571</v>
      </c>
      <c r="N6" s="245" t="s">
        <v>571</v>
      </c>
      <c r="O6" s="245" t="s">
        <v>571</v>
      </c>
      <c r="P6" s="245" t="s">
        <v>571</v>
      </c>
      <c r="Q6" s="245" t="s">
        <v>591</v>
      </c>
      <c r="R6" s="245" t="s">
        <v>592</v>
      </c>
      <c r="S6" s="245" t="s">
        <v>593</v>
      </c>
    </row>
    <row r="7" spans="1:19" ht="15" customHeight="1">
      <c r="A7" s="141">
        <v>4</v>
      </c>
      <c r="B7" s="244" t="s">
        <v>594</v>
      </c>
      <c r="C7" s="141">
        <v>25</v>
      </c>
      <c r="D7" s="141">
        <v>750</v>
      </c>
      <c r="E7" s="245" t="s">
        <v>577</v>
      </c>
      <c r="F7" s="245" t="s">
        <v>595</v>
      </c>
      <c r="G7" s="245" t="s">
        <v>596</v>
      </c>
      <c r="H7" s="245" t="s">
        <v>583</v>
      </c>
      <c r="I7" s="245" t="s">
        <v>577</v>
      </c>
      <c r="J7" s="245" t="s">
        <v>597</v>
      </c>
      <c r="K7" s="245" t="s">
        <v>598</v>
      </c>
      <c r="L7" s="245" t="s">
        <v>567</v>
      </c>
      <c r="M7" s="245" t="s">
        <v>567</v>
      </c>
      <c r="N7" s="245" t="s">
        <v>599</v>
      </c>
      <c r="O7" s="245" t="s">
        <v>571</v>
      </c>
      <c r="P7" s="245" t="s">
        <v>600</v>
      </c>
      <c r="Q7" s="245" t="s">
        <v>601</v>
      </c>
      <c r="R7" s="245" t="s">
        <v>602</v>
      </c>
      <c r="S7" s="245" t="s">
        <v>603</v>
      </c>
    </row>
    <row r="8" spans="1:19" ht="15" customHeight="1">
      <c r="A8" s="141">
        <v>5</v>
      </c>
      <c r="B8" s="244" t="s">
        <v>604</v>
      </c>
      <c r="C8" s="141">
        <v>25</v>
      </c>
      <c r="D8" s="141">
        <v>750</v>
      </c>
      <c r="E8" s="245" t="s">
        <v>577</v>
      </c>
      <c r="F8" s="245" t="s">
        <v>605</v>
      </c>
      <c r="G8" s="245" t="s">
        <v>606</v>
      </c>
      <c r="H8" s="245" t="s">
        <v>607</v>
      </c>
      <c r="I8" s="245" t="s">
        <v>608</v>
      </c>
      <c r="J8" s="245" t="s">
        <v>609</v>
      </c>
      <c r="K8" s="245" t="s">
        <v>607</v>
      </c>
      <c r="L8" s="245" t="s">
        <v>583</v>
      </c>
      <c r="M8" s="245" t="s">
        <v>610</v>
      </c>
      <c r="N8" s="245" t="s">
        <v>611</v>
      </c>
      <c r="O8" s="245" t="s">
        <v>571</v>
      </c>
      <c r="P8" s="245" t="s">
        <v>612</v>
      </c>
      <c r="Q8" s="245" t="s">
        <v>613</v>
      </c>
      <c r="R8" s="245" t="s">
        <v>614</v>
      </c>
      <c r="S8" s="245" t="s">
        <v>615</v>
      </c>
    </row>
    <row r="9" spans="1:19" ht="15" customHeight="1">
      <c r="A9" s="141">
        <v>6</v>
      </c>
      <c r="B9" s="244" t="s">
        <v>616</v>
      </c>
      <c r="C9" s="141">
        <v>26</v>
      </c>
      <c r="D9" s="141">
        <v>750</v>
      </c>
      <c r="E9" s="245" t="s">
        <v>617</v>
      </c>
      <c r="F9" s="245" t="s">
        <v>618</v>
      </c>
      <c r="G9" s="245" t="s">
        <v>619</v>
      </c>
      <c r="H9" s="245" t="s">
        <v>620</v>
      </c>
      <c r="I9" s="245" t="s">
        <v>621</v>
      </c>
      <c r="J9" s="245" t="s">
        <v>622</v>
      </c>
      <c r="K9" s="245" t="s">
        <v>590</v>
      </c>
      <c r="L9" s="245" t="s">
        <v>623</v>
      </c>
      <c r="M9" s="245" t="s">
        <v>624</v>
      </c>
      <c r="N9" s="245" t="s">
        <v>625</v>
      </c>
      <c r="O9" s="245" t="s">
        <v>581</v>
      </c>
      <c r="P9" s="245" t="s">
        <v>626</v>
      </c>
      <c r="Q9" s="245" t="s">
        <v>627</v>
      </c>
      <c r="R9" s="245" t="s">
        <v>628</v>
      </c>
      <c r="S9" s="245" t="s">
        <v>629</v>
      </c>
    </row>
    <row r="10" spans="1:19" ht="15" customHeight="1">
      <c r="A10" s="141">
        <v>7</v>
      </c>
      <c r="B10" s="244" t="s">
        <v>630</v>
      </c>
      <c r="C10" s="141">
        <v>26</v>
      </c>
      <c r="D10" s="141">
        <v>780</v>
      </c>
      <c r="E10" s="245" t="s">
        <v>577</v>
      </c>
      <c r="F10" s="245" t="s">
        <v>631</v>
      </c>
      <c r="G10" s="245" t="s">
        <v>632</v>
      </c>
      <c r="H10" s="245" t="s">
        <v>633</v>
      </c>
      <c r="I10" s="245" t="s">
        <v>634</v>
      </c>
      <c r="J10" s="245" t="s">
        <v>635</v>
      </c>
      <c r="K10" s="245" t="s">
        <v>599</v>
      </c>
      <c r="L10" s="245" t="s">
        <v>636</v>
      </c>
      <c r="M10" s="245" t="s">
        <v>637</v>
      </c>
      <c r="N10" s="245" t="s">
        <v>638</v>
      </c>
      <c r="O10" s="245" t="s">
        <v>571</v>
      </c>
      <c r="P10" s="245" t="s">
        <v>639</v>
      </c>
      <c r="Q10" s="245" t="s">
        <v>640</v>
      </c>
      <c r="R10" s="245" t="s">
        <v>641</v>
      </c>
      <c r="S10" s="245" t="s">
        <v>642</v>
      </c>
    </row>
    <row r="11" spans="1:19" ht="15" customHeight="1">
      <c r="A11" s="141">
        <v>8</v>
      </c>
      <c r="B11" s="244" t="s">
        <v>643</v>
      </c>
      <c r="C11" s="141">
        <v>25</v>
      </c>
      <c r="D11" s="141">
        <v>750</v>
      </c>
      <c r="E11" s="245" t="s">
        <v>637</v>
      </c>
      <c r="F11" s="245" t="s">
        <v>644</v>
      </c>
      <c r="G11" s="245" t="s">
        <v>645</v>
      </c>
      <c r="H11" s="245" t="s">
        <v>646</v>
      </c>
      <c r="I11" s="245" t="s">
        <v>647</v>
      </c>
      <c r="J11" s="245" t="s">
        <v>648</v>
      </c>
      <c r="K11" s="245" t="s">
        <v>649</v>
      </c>
      <c r="L11" s="245" t="s">
        <v>650</v>
      </c>
      <c r="M11" s="245" t="s">
        <v>571</v>
      </c>
      <c r="N11" s="245" t="s">
        <v>571</v>
      </c>
      <c r="O11" s="245" t="s">
        <v>571</v>
      </c>
      <c r="P11" s="245" t="s">
        <v>571</v>
      </c>
      <c r="Q11" s="245" t="s">
        <v>651</v>
      </c>
      <c r="R11" s="245" t="s">
        <v>652</v>
      </c>
      <c r="S11" s="245" t="s">
        <v>653</v>
      </c>
    </row>
    <row r="12" spans="1:19" ht="15" customHeight="1">
      <c r="A12" s="141">
        <v>9</v>
      </c>
      <c r="B12" s="244" t="s">
        <v>654</v>
      </c>
      <c r="C12" s="141">
        <v>28</v>
      </c>
      <c r="D12" s="141">
        <v>770</v>
      </c>
      <c r="E12" s="245" t="s">
        <v>582</v>
      </c>
      <c r="F12" s="245" t="s">
        <v>655</v>
      </c>
      <c r="G12" s="245" t="s">
        <v>656</v>
      </c>
      <c r="H12" s="245" t="s">
        <v>657</v>
      </c>
      <c r="I12" s="245" t="s">
        <v>658</v>
      </c>
      <c r="J12" s="245" t="s">
        <v>648</v>
      </c>
      <c r="K12" s="245" t="s">
        <v>659</v>
      </c>
      <c r="L12" s="245" t="s">
        <v>577</v>
      </c>
      <c r="M12" s="245" t="s">
        <v>660</v>
      </c>
      <c r="N12" s="245" t="s">
        <v>661</v>
      </c>
      <c r="O12" s="245" t="s">
        <v>571</v>
      </c>
      <c r="P12" s="245" t="s">
        <v>662</v>
      </c>
      <c r="Q12" s="245" t="s">
        <v>591</v>
      </c>
      <c r="R12" s="245" t="s">
        <v>663</v>
      </c>
      <c r="S12" s="245" t="s">
        <v>664</v>
      </c>
    </row>
    <row r="13" spans="1:19" ht="15" customHeight="1">
      <c r="A13" s="141">
        <v>10</v>
      </c>
      <c r="B13" s="244" t="s">
        <v>665</v>
      </c>
      <c r="C13" s="141">
        <v>25</v>
      </c>
      <c r="D13" s="141">
        <v>750</v>
      </c>
      <c r="E13" s="245" t="s">
        <v>637</v>
      </c>
      <c r="F13" s="245" t="s">
        <v>666</v>
      </c>
      <c r="G13" s="245" t="s">
        <v>667</v>
      </c>
      <c r="H13" s="245" t="s">
        <v>668</v>
      </c>
      <c r="I13" s="245" t="s">
        <v>611</v>
      </c>
      <c r="J13" s="245" t="s">
        <v>669</v>
      </c>
      <c r="K13" s="245" t="s">
        <v>565</v>
      </c>
      <c r="L13" s="245" t="s">
        <v>670</v>
      </c>
      <c r="M13" s="245" t="s">
        <v>623</v>
      </c>
      <c r="N13" s="245" t="s">
        <v>636</v>
      </c>
      <c r="O13" s="245" t="s">
        <v>571</v>
      </c>
      <c r="P13" s="245" t="s">
        <v>671</v>
      </c>
      <c r="Q13" s="245" t="s">
        <v>584</v>
      </c>
      <c r="R13" s="245" t="s">
        <v>672</v>
      </c>
      <c r="S13" s="245" t="s">
        <v>673</v>
      </c>
    </row>
    <row r="14" spans="1:19" ht="15" customHeight="1">
      <c r="A14" s="141">
        <v>11</v>
      </c>
      <c r="B14" s="244" t="s">
        <v>674</v>
      </c>
      <c r="C14" s="141">
        <v>31</v>
      </c>
      <c r="D14" s="141">
        <v>870</v>
      </c>
      <c r="E14" s="245" t="s">
        <v>675</v>
      </c>
      <c r="F14" s="245" t="s">
        <v>676</v>
      </c>
      <c r="G14" s="245" t="s">
        <v>677</v>
      </c>
      <c r="H14" s="245" t="s">
        <v>568</v>
      </c>
      <c r="I14" s="245" t="s">
        <v>678</v>
      </c>
      <c r="J14" s="245" t="s">
        <v>679</v>
      </c>
      <c r="K14" s="245" t="s">
        <v>680</v>
      </c>
      <c r="L14" s="245" t="s">
        <v>568</v>
      </c>
      <c r="M14" s="245" t="s">
        <v>681</v>
      </c>
      <c r="N14" s="245" t="s">
        <v>682</v>
      </c>
      <c r="O14" s="245" t="s">
        <v>571</v>
      </c>
      <c r="P14" s="245" t="s">
        <v>683</v>
      </c>
      <c r="Q14" s="245" t="s">
        <v>684</v>
      </c>
      <c r="R14" s="245" t="s">
        <v>685</v>
      </c>
      <c r="S14" s="245" t="s">
        <v>686</v>
      </c>
    </row>
    <row r="15" spans="1:19" ht="15" customHeight="1">
      <c r="A15" s="141">
        <v>12</v>
      </c>
      <c r="B15" s="244" t="s">
        <v>687</v>
      </c>
      <c r="C15" s="141">
        <v>25</v>
      </c>
      <c r="D15" s="141">
        <v>750</v>
      </c>
      <c r="E15" s="245" t="s">
        <v>688</v>
      </c>
      <c r="F15" s="245" t="s">
        <v>689</v>
      </c>
      <c r="G15" s="245" t="s">
        <v>690</v>
      </c>
      <c r="H15" s="245" t="s">
        <v>691</v>
      </c>
      <c r="I15" s="245" t="s">
        <v>649</v>
      </c>
      <c r="J15" s="245" t="s">
        <v>670</v>
      </c>
      <c r="K15" s="245" t="s">
        <v>692</v>
      </c>
      <c r="L15" s="245" t="s">
        <v>693</v>
      </c>
      <c r="M15" s="245" t="s">
        <v>688</v>
      </c>
      <c r="N15" s="245" t="s">
        <v>582</v>
      </c>
      <c r="O15" s="245" t="s">
        <v>693</v>
      </c>
      <c r="P15" s="245" t="s">
        <v>694</v>
      </c>
      <c r="Q15" s="245" t="s">
        <v>671</v>
      </c>
      <c r="R15" s="245" t="s">
        <v>695</v>
      </c>
      <c r="S15" s="245" t="s">
        <v>696</v>
      </c>
    </row>
    <row r="16" spans="1:19" ht="15" customHeight="1">
      <c r="A16" s="141">
        <v>13</v>
      </c>
      <c r="B16" s="244" t="s">
        <v>697</v>
      </c>
      <c r="C16" s="141">
        <v>25</v>
      </c>
      <c r="D16" s="141">
        <v>750</v>
      </c>
      <c r="E16" s="245" t="s">
        <v>577</v>
      </c>
      <c r="F16" s="245" t="s">
        <v>580</v>
      </c>
      <c r="G16" s="245" t="s">
        <v>656</v>
      </c>
      <c r="H16" s="245" t="s">
        <v>698</v>
      </c>
      <c r="I16" s="245" t="s">
        <v>699</v>
      </c>
      <c r="J16" s="245" t="s">
        <v>693</v>
      </c>
      <c r="K16" s="245" t="s">
        <v>700</v>
      </c>
      <c r="L16" s="245" t="s">
        <v>701</v>
      </c>
      <c r="M16" s="245" t="s">
        <v>571</v>
      </c>
      <c r="N16" s="245" t="s">
        <v>647</v>
      </c>
      <c r="O16" s="245" t="s">
        <v>581</v>
      </c>
      <c r="P16" s="245" t="s">
        <v>647</v>
      </c>
      <c r="Q16" s="245" t="s">
        <v>702</v>
      </c>
      <c r="R16" s="245" t="s">
        <v>703</v>
      </c>
      <c r="S16" s="245" t="s">
        <v>704</v>
      </c>
    </row>
    <row r="17" spans="1:19" ht="15" customHeight="1">
      <c r="A17" s="141">
        <v>14</v>
      </c>
      <c r="B17" s="244" t="s">
        <v>705</v>
      </c>
      <c r="C17" s="141">
        <v>25</v>
      </c>
      <c r="D17" s="141">
        <v>750</v>
      </c>
      <c r="E17" s="245" t="s">
        <v>577</v>
      </c>
      <c r="F17" s="245" t="s">
        <v>706</v>
      </c>
      <c r="G17" s="245" t="s">
        <v>707</v>
      </c>
      <c r="H17" s="245" t="s">
        <v>591</v>
      </c>
      <c r="I17" s="245" t="s">
        <v>682</v>
      </c>
      <c r="J17" s="245" t="s">
        <v>670</v>
      </c>
      <c r="K17" s="245" t="s">
        <v>651</v>
      </c>
      <c r="L17" s="245" t="s">
        <v>651</v>
      </c>
      <c r="M17" s="245" t="s">
        <v>688</v>
      </c>
      <c r="N17" s="245" t="s">
        <v>708</v>
      </c>
      <c r="O17" s="245" t="s">
        <v>571</v>
      </c>
      <c r="P17" s="245" t="s">
        <v>709</v>
      </c>
      <c r="Q17" s="245" t="s">
        <v>710</v>
      </c>
      <c r="R17" s="245" t="s">
        <v>711</v>
      </c>
      <c r="S17" s="245" t="s">
        <v>712</v>
      </c>
    </row>
    <row r="18" spans="1:19" ht="15" customHeight="1">
      <c r="A18" s="141">
        <v>15</v>
      </c>
      <c r="B18" s="244" t="s">
        <v>713</v>
      </c>
      <c r="C18" s="141">
        <v>25</v>
      </c>
      <c r="D18" s="141">
        <v>750</v>
      </c>
      <c r="E18" s="245" t="s">
        <v>617</v>
      </c>
      <c r="F18" s="245" t="s">
        <v>714</v>
      </c>
      <c r="G18" s="245" t="s">
        <v>714</v>
      </c>
      <c r="H18" s="245" t="s">
        <v>571</v>
      </c>
      <c r="I18" s="245" t="s">
        <v>577</v>
      </c>
      <c r="J18" s="245" t="s">
        <v>715</v>
      </c>
      <c r="K18" s="245" t="s">
        <v>620</v>
      </c>
      <c r="L18" s="245" t="s">
        <v>571</v>
      </c>
      <c r="M18" s="245" t="s">
        <v>571</v>
      </c>
      <c r="N18" s="245" t="s">
        <v>716</v>
      </c>
      <c r="O18" s="245" t="s">
        <v>571</v>
      </c>
      <c r="P18" s="245" t="s">
        <v>716</v>
      </c>
      <c r="Q18" s="245" t="s">
        <v>717</v>
      </c>
      <c r="R18" s="245" t="s">
        <v>718</v>
      </c>
      <c r="S18" s="245" t="s">
        <v>719</v>
      </c>
    </row>
    <row r="19" spans="1:19" ht="15" customHeight="1">
      <c r="A19" s="141">
        <v>16</v>
      </c>
      <c r="B19" s="244" t="s">
        <v>720</v>
      </c>
      <c r="C19" s="141">
        <v>25</v>
      </c>
      <c r="D19" s="141">
        <v>750</v>
      </c>
      <c r="E19" s="245" t="s">
        <v>708</v>
      </c>
      <c r="F19" s="245" t="s">
        <v>721</v>
      </c>
      <c r="G19" s="245" t="s">
        <v>722</v>
      </c>
      <c r="H19" s="245" t="s">
        <v>723</v>
      </c>
      <c r="I19" s="245" t="s">
        <v>724</v>
      </c>
      <c r="J19" s="245" t="s">
        <v>724</v>
      </c>
      <c r="K19" s="245" t="s">
        <v>725</v>
      </c>
      <c r="L19" s="245" t="s">
        <v>675</v>
      </c>
      <c r="M19" s="245" t="s">
        <v>571</v>
      </c>
      <c r="N19" s="245" t="s">
        <v>571</v>
      </c>
      <c r="O19" s="245" t="s">
        <v>571</v>
      </c>
      <c r="P19" s="245" t="s">
        <v>571</v>
      </c>
      <c r="Q19" s="245" t="s">
        <v>726</v>
      </c>
      <c r="R19" s="245" t="s">
        <v>727</v>
      </c>
      <c r="S19" s="245" t="s">
        <v>728</v>
      </c>
    </row>
    <row r="20" spans="1:19" ht="15" customHeight="1">
      <c r="A20" s="141">
        <v>17</v>
      </c>
      <c r="B20" s="244" t="s">
        <v>729</v>
      </c>
      <c r="C20" s="141">
        <v>21</v>
      </c>
      <c r="D20" s="141">
        <v>600</v>
      </c>
      <c r="E20" s="245" t="s">
        <v>650</v>
      </c>
      <c r="F20" s="245" t="s">
        <v>565</v>
      </c>
      <c r="G20" s="245" t="s">
        <v>730</v>
      </c>
      <c r="H20" s="245" t="s">
        <v>584</v>
      </c>
      <c r="I20" s="245" t="s">
        <v>639</v>
      </c>
      <c r="J20" s="245" t="s">
        <v>598</v>
      </c>
      <c r="K20" s="245" t="s">
        <v>639</v>
      </c>
      <c r="L20" s="245" t="s">
        <v>617</v>
      </c>
      <c r="M20" s="245" t="s">
        <v>562</v>
      </c>
      <c r="N20" s="245" t="s">
        <v>688</v>
      </c>
      <c r="O20" s="245" t="s">
        <v>571</v>
      </c>
      <c r="P20" s="245" t="s">
        <v>731</v>
      </c>
      <c r="Q20" s="245" t="s">
        <v>691</v>
      </c>
      <c r="R20" s="245" t="s">
        <v>732</v>
      </c>
      <c r="S20" s="245" t="s">
        <v>580</v>
      </c>
    </row>
    <row r="21" spans="1:19" ht="15" customHeight="1">
      <c r="A21" s="141">
        <v>18</v>
      </c>
      <c r="B21" s="244" t="s">
        <v>733</v>
      </c>
      <c r="C21" s="141">
        <v>25</v>
      </c>
      <c r="D21" s="141">
        <v>750</v>
      </c>
      <c r="E21" s="245" t="s">
        <v>650</v>
      </c>
      <c r="F21" s="245" t="s">
        <v>734</v>
      </c>
      <c r="G21" s="245" t="s">
        <v>608</v>
      </c>
      <c r="H21" s="245" t="s">
        <v>735</v>
      </c>
      <c r="I21" s="245" t="s">
        <v>610</v>
      </c>
      <c r="J21" s="245" t="s">
        <v>571</v>
      </c>
      <c r="K21" s="245" t="s">
        <v>736</v>
      </c>
      <c r="L21" s="245" t="s">
        <v>562</v>
      </c>
      <c r="M21" s="245" t="s">
        <v>688</v>
      </c>
      <c r="N21" s="245" t="s">
        <v>571</v>
      </c>
      <c r="O21" s="245" t="s">
        <v>571</v>
      </c>
      <c r="P21" s="245" t="s">
        <v>688</v>
      </c>
      <c r="Q21" s="245" t="s">
        <v>737</v>
      </c>
      <c r="R21" s="245" t="s">
        <v>738</v>
      </c>
      <c r="S21" s="245" t="s">
        <v>739</v>
      </c>
    </row>
    <row r="22" spans="1:19" ht="15" customHeight="1">
      <c r="A22" s="141">
        <v>19</v>
      </c>
      <c r="B22" s="246" t="s">
        <v>740</v>
      </c>
      <c r="C22" s="141">
        <v>25</v>
      </c>
      <c r="D22" s="141">
        <v>750</v>
      </c>
      <c r="E22" s="245" t="s">
        <v>624</v>
      </c>
      <c r="F22" s="245" t="s">
        <v>590</v>
      </c>
      <c r="G22" s="245" t="s">
        <v>741</v>
      </c>
      <c r="H22" s="245" t="s">
        <v>742</v>
      </c>
      <c r="I22" s="245" t="s">
        <v>742</v>
      </c>
      <c r="J22" s="245" t="s">
        <v>743</v>
      </c>
      <c r="K22" s="245" t="s">
        <v>651</v>
      </c>
      <c r="L22" s="245" t="s">
        <v>617</v>
      </c>
      <c r="M22" s="245" t="s">
        <v>567</v>
      </c>
      <c r="N22" s="245" t="s">
        <v>651</v>
      </c>
      <c r="O22" s="245" t="s">
        <v>571</v>
      </c>
      <c r="P22" s="245" t="s">
        <v>660</v>
      </c>
      <c r="Q22" s="245" t="s">
        <v>744</v>
      </c>
      <c r="R22" s="245" t="s">
        <v>745</v>
      </c>
      <c r="S22" s="245" t="s">
        <v>746</v>
      </c>
    </row>
    <row r="23" spans="1:19" ht="15" customHeight="1">
      <c r="A23" s="141">
        <v>20</v>
      </c>
      <c r="B23" s="244" t="s">
        <v>747</v>
      </c>
      <c r="C23" s="141">
        <v>25</v>
      </c>
      <c r="D23" s="141">
        <v>750</v>
      </c>
      <c r="E23" s="245" t="s">
        <v>636</v>
      </c>
      <c r="F23" s="245" t="s">
        <v>748</v>
      </c>
      <c r="G23" s="245" t="s">
        <v>597</v>
      </c>
      <c r="H23" s="245" t="s">
        <v>731</v>
      </c>
      <c r="I23" s="245" t="s">
        <v>581</v>
      </c>
      <c r="J23" s="245" t="s">
        <v>723</v>
      </c>
      <c r="K23" s="245" t="s">
        <v>749</v>
      </c>
      <c r="L23" s="245" t="s">
        <v>571</v>
      </c>
      <c r="M23" s="245" t="s">
        <v>582</v>
      </c>
      <c r="N23" s="245" t="s">
        <v>610</v>
      </c>
      <c r="O23" s="245" t="s">
        <v>571</v>
      </c>
      <c r="P23" s="245" t="s">
        <v>750</v>
      </c>
      <c r="Q23" s="245" t="s">
        <v>620</v>
      </c>
      <c r="R23" s="245" t="s">
        <v>751</v>
      </c>
      <c r="S23" s="245" t="s">
        <v>752</v>
      </c>
    </row>
    <row r="24" spans="1:19" ht="15" customHeight="1">
      <c r="A24" s="141">
        <v>21</v>
      </c>
      <c r="B24" s="244" t="s">
        <v>753</v>
      </c>
      <c r="C24" s="141">
        <v>20</v>
      </c>
      <c r="D24" s="141">
        <v>530</v>
      </c>
      <c r="E24" s="245" t="s">
        <v>609</v>
      </c>
      <c r="F24" s="245" t="s">
        <v>707</v>
      </c>
      <c r="G24" s="245" t="s">
        <v>573</v>
      </c>
      <c r="H24" s="245" t="s">
        <v>702</v>
      </c>
      <c r="I24" s="245" t="s">
        <v>754</v>
      </c>
      <c r="J24" s="245" t="s">
        <v>670</v>
      </c>
      <c r="K24" s="245" t="s">
        <v>607</v>
      </c>
      <c r="L24" s="245" t="s">
        <v>755</v>
      </c>
      <c r="M24" s="245" t="s">
        <v>571</v>
      </c>
      <c r="N24" s="245" t="s">
        <v>571</v>
      </c>
      <c r="O24" s="245" t="s">
        <v>571</v>
      </c>
      <c r="P24" s="245" t="s">
        <v>571</v>
      </c>
      <c r="Q24" s="245" t="s">
        <v>566</v>
      </c>
      <c r="R24" s="245" t="s">
        <v>756</v>
      </c>
      <c r="S24" s="245" t="s">
        <v>757</v>
      </c>
    </row>
    <row r="25" spans="1:19" ht="15" customHeight="1">
      <c r="A25" s="141">
        <v>22</v>
      </c>
      <c r="B25" s="246" t="s">
        <v>758</v>
      </c>
      <c r="C25" s="141">
        <v>25</v>
      </c>
      <c r="D25" s="141">
        <v>720</v>
      </c>
      <c r="E25" s="245" t="s">
        <v>577</v>
      </c>
      <c r="F25" s="245" t="s">
        <v>759</v>
      </c>
      <c r="G25" s="245" t="s">
        <v>682</v>
      </c>
      <c r="H25" s="245" t="s">
        <v>760</v>
      </c>
      <c r="I25" s="245" t="s">
        <v>716</v>
      </c>
      <c r="J25" s="245" t="s">
        <v>735</v>
      </c>
      <c r="K25" s="245" t="s">
        <v>699</v>
      </c>
      <c r="L25" s="245" t="s">
        <v>569</v>
      </c>
      <c r="M25" s="245" t="s">
        <v>588</v>
      </c>
      <c r="N25" s="245" t="s">
        <v>571</v>
      </c>
      <c r="O25" s="245" t="s">
        <v>571</v>
      </c>
      <c r="P25" s="245" t="s">
        <v>588</v>
      </c>
      <c r="Q25" s="245" t="s">
        <v>761</v>
      </c>
      <c r="R25" s="245" t="s">
        <v>762</v>
      </c>
      <c r="S25" s="245" t="s">
        <v>763</v>
      </c>
    </row>
    <row r="26" spans="1:19" ht="15" customHeight="1">
      <c r="A26" s="141">
        <v>23</v>
      </c>
      <c r="B26" s="244" t="s">
        <v>764</v>
      </c>
      <c r="C26" s="141">
        <v>25</v>
      </c>
      <c r="D26" s="141">
        <v>750</v>
      </c>
      <c r="E26" s="245" t="s">
        <v>688</v>
      </c>
      <c r="F26" s="245" t="s">
        <v>565</v>
      </c>
      <c r="G26" s="245" t="s">
        <v>765</v>
      </c>
      <c r="H26" s="245" t="s">
        <v>582</v>
      </c>
      <c r="I26" s="245" t="s">
        <v>637</v>
      </c>
      <c r="J26" s="245" t="s">
        <v>766</v>
      </c>
      <c r="K26" s="245" t="s">
        <v>621</v>
      </c>
      <c r="L26" s="245" t="s">
        <v>567</v>
      </c>
      <c r="M26" s="245" t="s">
        <v>693</v>
      </c>
      <c r="N26" s="245" t="s">
        <v>571</v>
      </c>
      <c r="O26" s="245" t="s">
        <v>571</v>
      </c>
      <c r="P26" s="245" t="s">
        <v>693</v>
      </c>
      <c r="Q26" s="245" t="s">
        <v>692</v>
      </c>
      <c r="R26" s="245" t="s">
        <v>767</v>
      </c>
      <c r="S26" s="245" t="s">
        <v>768</v>
      </c>
    </row>
    <row r="27" spans="1:19" ht="15" customHeight="1">
      <c r="A27" s="141">
        <v>24</v>
      </c>
      <c r="B27" s="244" t="s">
        <v>769</v>
      </c>
      <c r="C27" s="141">
        <v>25</v>
      </c>
      <c r="D27" s="141">
        <v>750</v>
      </c>
      <c r="E27" s="245" t="s">
        <v>636</v>
      </c>
      <c r="F27" s="245" t="s">
        <v>770</v>
      </c>
      <c r="G27" s="245" t="s">
        <v>771</v>
      </c>
      <c r="H27" s="245" t="s">
        <v>658</v>
      </c>
      <c r="I27" s="245" t="s">
        <v>636</v>
      </c>
      <c r="J27" s="245" t="s">
        <v>772</v>
      </c>
      <c r="K27" s="245" t="s">
        <v>773</v>
      </c>
      <c r="L27" s="245" t="s">
        <v>688</v>
      </c>
      <c r="M27" s="245" t="s">
        <v>568</v>
      </c>
      <c r="N27" s="245" t="s">
        <v>588</v>
      </c>
      <c r="O27" s="245" t="s">
        <v>571</v>
      </c>
      <c r="P27" s="245" t="s">
        <v>638</v>
      </c>
      <c r="Q27" s="245" t="s">
        <v>639</v>
      </c>
      <c r="R27" s="245" t="s">
        <v>774</v>
      </c>
      <c r="S27" s="245" t="s">
        <v>775</v>
      </c>
    </row>
    <row r="28" spans="1:19" ht="15" customHeight="1">
      <c r="A28" s="141">
        <v>25</v>
      </c>
      <c r="B28" s="244" t="s">
        <v>776</v>
      </c>
      <c r="C28" s="141">
        <v>25</v>
      </c>
      <c r="D28" s="141">
        <v>750</v>
      </c>
      <c r="E28" s="245" t="s">
        <v>577</v>
      </c>
      <c r="F28" s="245" t="s">
        <v>777</v>
      </c>
      <c r="G28" s="245" t="s">
        <v>778</v>
      </c>
      <c r="H28" s="245" t="s">
        <v>779</v>
      </c>
      <c r="I28" s="245" t="s">
        <v>780</v>
      </c>
      <c r="J28" s="245" t="s">
        <v>624</v>
      </c>
      <c r="K28" s="245" t="s">
        <v>781</v>
      </c>
      <c r="L28" s="245" t="s">
        <v>699</v>
      </c>
      <c r="M28" s="245" t="s">
        <v>583</v>
      </c>
      <c r="N28" s="245" t="s">
        <v>731</v>
      </c>
      <c r="O28" s="245" t="s">
        <v>571</v>
      </c>
      <c r="P28" s="245" t="s">
        <v>600</v>
      </c>
      <c r="Q28" s="245" t="s">
        <v>782</v>
      </c>
      <c r="R28" s="245" t="s">
        <v>783</v>
      </c>
      <c r="S28" s="245" t="s">
        <v>784</v>
      </c>
    </row>
    <row r="29" spans="1:19" ht="15" customHeight="1">
      <c r="A29" s="141">
        <v>26</v>
      </c>
      <c r="B29" s="244" t="s">
        <v>785</v>
      </c>
      <c r="C29" s="141">
        <v>25</v>
      </c>
      <c r="D29" s="141">
        <v>750</v>
      </c>
      <c r="E29" s="245" t="s">
        <v>588</v>
      </c>
      <c r="F29" s="245" t="s">
        <v>786</v>
      </c>
      <c r="G29" s="245" t="s">
        <v>787</v>
      </c>
      <c r="H29" s="245" t="s">
        <v>679</v>
      </c>
      <c r="I29" s="245" t="s">
        <v>754</v>
      </c>
      <c r="J29" s="245" t="s">
        <v>571</v>
      </c>
      <c r="K29" s="245" t="s">
        <v>737</v>
      </c>
      <c r="L29" s="245" t="s">
        <v>670</v>
      </c>
      <c r="M29" s="245" t="s">
        <v>650</v>
      </c>
      <c r="N29" s="245" t="s">
        <v>571</v>
      </c>
      <c r="O29" s="245" t="s">
        <v>571</v>
      </c>
      <c r="P29" s="245" t="s">
        <v>650</v>
      </c>
      <c r="Q29" s="245" t="s">
        <v>788</v>
      </c>
      <c r="R29" s="245" t="s">
        <v>789</v>
      </c>
      <c r="S29" s="245" t="s">
        <v>790</v>
      </c>
    </row>
    <row r="30" spans="1:19" ht="15" customHeight="1">
      <c r="A30" s="141">
        <v>27</v>
      </c>
      <c r="B30" s="246" t="s">
        <v>791</v>
      </c>
      <c r="C30" s="141">
        <v>27</v>
      </c>
      <c r="D30" s="141">
        <v>810</v>
      </c>
      <c r="E30" s="245" t="s">
        <v>755</v>
      </c>
      <c r="F30" s="245" t="s">
        <v>792</v>
      </c>
      <c r="G30" s="245" t="s">
        <v>793</v>
      </c>
      <c r="H30" s="245" t="s">
        <v>794</v>
      </c>
      <c r="I30" s="245" t="s">
        <v>611</v>
      </c>
      <c r="J30" s="245" t="s">
        <v>709</v>
      </c>
      <c r="K30" s="245" t="s">
        <v>795</v>
      </c>
      <c r="L30" s="245" t="s">
        <v>693</v>
      </c>
      <c r="M30" s="245" t="s">
        <v>724</v>
      </c>
      <c r="N30" s="245" t="s">
        <v>796</v>
      </c>
      <c r="O30" s="245" t="s">
        <v>797</v>
      </c>
      <c r="P30" s="245" t="s">
        <v>798</v>
      </c>
      <c r="Q30" s="245" t="s">
        <v>799</v>
      </c>
      <c r="R30" s="245" t="s">
        <v>800</v>
      </c>
      <c r="S30" s="245" t="s">
        <v>801</v>
      </c>
    </row>
    <row r="31" spans="1:19" ht="15" customHeight="1">
      <c r="A31" s="141">
        <v>28</v>
      </c>
      <c r="B31" s="244" t="s">
        <v>802</v>
      </c>
      <c r="C31" s="141">
        <v>25</v>
      </c>
      <c r="D31" s="141">
        <v>750</v>
      </c>
      <c r="E31" s="245" t="s">
        <v>577</v>
      </c>
      <c r="F31" s="245" t="s">
        <v>803</v>
      </c>
      <c r="G31" s="245" t="s">
        <v>730</v>
      </c>
      <c r="H31" s="245" t="s">
        <v>804</v>
      </c>
      <c r="I31" s="245" t="s">
        <v>805</v>
      </c>
      <c r="J31" s="245" t="s">
        <v>658</v>
      </c>
      <c r="K31" s="245" t="s">
        <v>690</v>
      </c>
      <c r="L31" s="245" t="s">
        <v>568</v>
      </c>
      <c r="M31" s="245" t="s">
        <v>806</v>
      </c>
      <c r="N31" s="245" t="s">
        <v>600</v>
      </c>
      <c r="O31" s="245" t="s">
        <v>571</v>
      </c>
      <c r="P31" s="245" t="s">
        <v>807</v>
      </c>
      <c r="Q31" s="245" t="s">
        <v>760</v>
      </c>
      <c r="R31" s="245" t="s">
        <v>808</v>
      </c>
      <c r="S31" s="245" t="s">
        <v>809</v>
      </c>
    </row>
    <row r="32" spans="1:19" ht="15" customHeight="1">
      <c r="A32" s="141">
        <v>29</v>
      </c>
      <c r="B32" s="244" t="s">
        <v>810</v>
      </c>
      <c r="C32" s="141">
        <v>25</v>
      </c>
      <c r="D32" s="141">
        <v>750</v>
      </c>
      <c r="E32" s="245" t="s">
        <v>755</v>
      </c>
      <c r="F32" s="245" t="s">
        <v>811</v>
      </c>
      <c r="G32" s="245" t="s">
        <v>812</v>
      </c>
      <c r="H32" s="245" t="s">
        <v>806</v>
      </c>
      <c r="I32" s="245" t="s">
        <v>813</v>
      </c>
      <c r="J32" s="245" t="s">
        <v>692</v>
      </c>
      <c r="K32" s="245" t="s">
        <v>814</v>
      </c>
      <c r="L32" s="245" t="s">
        <v>731</v>
      </c>
      <c r="M32" s="245" t="s">
        <v>806</v>
      </c>
      <c r="N32" s="245" t="s">
        <v>640</v>
      </c>
      <c r="O32" s="245" t="s">
        <v>571</v>
      </c>
      <c r="P32" s="245" t="s">
        <v>815</v>
      </c>
      <c r="Q32" s="245" t="s">
        <v>566</v>
      </c>
      <c r="R32" s="245" t="s">
        <v>816</v>
      </c>
      <c r="S32" s="245" t="s">
        <v>817</v>
      </c>
    </row>
    <row r="33" spans="1:19" ht="15" customHeight="1">
      <c r="A33" s="141">
        <v>30</v>
      </c>
      <c r="B33" s="244" t="s">
        <v>818</v>
      </c>
      <c r="C33" s="141">
        <v>25</v>
      </c>
      <c r="D33" s="141">
        <v>750</v>
      </c>
      <c r="E33" s="245" t="s">
        <v>688</v>
      </c>
      <c r="F33" s="245" t="s">
        <v>819</v>
      </c>
      <c r="G33" s="245" t="s">
        <v>820</v>
      </c>
      <c r="H33" s="245" t="s">
        <v>717</v>
      </c>
      <c r="I33" s="245" t="s">
        <v>636</v>
      </c>
      <c r="J33" s="245" t="s">
        <v>821</v>
      </c>
      <c r="K33" s="245" t="s">
        <v>621</v>
      </c>
      <c r="L33" s="245" t="s">
        <v>588</v>
      </c>
      <c r="M33" s="245" t="s">
        <v>571</v>
      </c>
      <c r="N33" s="245" t="s">
        <v>571</v>
      </c>
      <c r="O33" s="245" t="s">
        <v>571</v>
      </c>
      <c r="P33" s="245" t="s">
        <v>571</v>
      </c>
      <c r="Q33" s="245" t="s">
        <v>822</v>
      </c>
      <c r="R33" s="245" t="s">
        <v>823</v>
      </c>
      <c r="S33" s="245" t="s">
        <v>824</v>
      </c>
    </row>
    <row r="34" spans="1:19" ht="15" customHeight="1">
      <c r="A34" s="141">
        <v>31</v>
      </c>
      <c r="B34" s="244" t="s">
        <v>825</v>
      </c>
      <c r="C34" s="141">
        <v>25</v>
      </c>
      <c r="D34" s="141">
        <v>750</v>
      </c>
      <c r="E34" s="245" t="s">
        <v>588</v>
      </c>
      <c r="F34" s="245" t="s">
        <v>826</v>
      </c>
      <c r="G34" s="245" t="s">
        <v>726</v>
      </c>
      <c r="H34" s="245" t="s">
        <v>760</v>
      </c>
      <c r="I34" s="245" t="s">
        <v>716</v>
      </c>
      <c r="J34" s="245" t="s">
        <v>609</v>
      </c>
      <c r="K34" s="245" t="s">
        <v>820</v>
      </c>
      <c r="L34" s="245" t="s">
        <v>588</v>
      </c>
      <c r="M34" s="245" t="s">
        <v>571</v>
      </c>
      <c r="N34" s="245" t="s">
        <v>577</v>
      </c>
      <c r="O34" s="245" t="s">
        <v>571</v>
      </c>
      <c r="P34" s="245" t="s">
        <v>577</v>
      </c>
      <c r="Q34" s="245" t="s">
        <v>638</v>
      </c>
      <c r="R34" s="245" t="s">
        <v>827</v>
      </c>
      <c r="S34" s="245" t="s">
        <v>828</v>
      </c>
    </row>
    <row r="35" spans="1:19" ht="15" customHeight="1">
      <c r="A35" s="141">
        <v>32</v>
      </c>
      <c r="B35" s="244" t="s">
        <v>829</v>
      </c>
      <c r="C35" s="141">
        <v>26</v>
      </c>
      <c r="D35" s="141">
        <v>780</v>
      </c>
      <c r="E35" s="245" t="s">
        <v>569</v>
      </c>
      <c r="F35" s="245" t="s">
        <v>830</v>
      </c>
      <c r="G35" s="245" t="s">
        <v>830</v>
      </c>
      <c r="H35" s="245" t="s">
        <v>571</v>
      </c>
      <c r="I35" s="245" t="s">
        <v>670</v>
      </c>
      <c r="J35" s="245" t="s">
        <v>831</v>
      </c>
      <c r="K35" s="245" t="s">
        <v>832</v>
      </c>
      <c r="L35" s="245" t="s">
        <v>624</v>
      </c>
      <c r="M35" s="245" t="s">
        <v>571</v>
      </c>
      <c r="N35" s="245" t="s">
        <v>571</v>
      </c>
      <c r="O35" s="245" t="s">
        <v>571</v>
      </c>
      <c r="P35" s="245" t="s">
        <v>571</v>
      </c>
      <c r="Q35" s="245" t="s">
        <v>833</v>
      </c>
      <c r="R35" s="245" t="s">
        <v>834</v>
      </c>
      <c r="S35" s="245" t="s">
        <v>835</v>
      </c>
    </row>
    <row r="36" spans="1:19" ht="15" customHeight="1">
      <c r="A36" s="141">
        <v>33</v>
      </c>
      <c r="B36" s="244" t="s">
        <v>836</v>
      </c>
      <c r="C36" s="141">
        <v>30</v>
      </c>
      <c r="D36" s="141">
        <v>750</v>
      </c>
      <c r="E36" s="245" t="s">
        <v>569</v>
      </c>
      <c r="F36" s="245" t="s">
        <v>837</v>
      </c>
      <c r="G36" s="245" t="s">
        <v>612</v>
      </c>
      <c r="H36" s="245" t="s">
        <v>838</v>
      </c>
      <c r="I36" s="245" t="s">
        <v>668</v>
      </c>
      <c r="J36" s="245" t="s">
        <v>567</v>
      </c>
      <c r="K36" s="245" t="s">
        <v>839</v>
      </c>
      <c r="L36" s="245" t="s">
        <v>637</v>
      </c>
      <c r="M36" s="245" t="s">
        <v>571</v>
      </c>
      <c r="N36" s="245" t="s">
        <v>840</v>
      </c>
      <c r="O36" s="245" t="s">
        <v>571</v>
      </c>
      <c r="P36" s="245" t="s">
        <v>840</v>
      </c>
      <c r="Q36" s="245" t="s">
        <v>841</v>
      </c>
      <c r="R36" s="245" t="s">
        <v>842</v>
      </c>
      <c r="S36" s="245" t="s">
        <v>843</v>
      </c>
    </row>
    <row r="37" spans="1:19" ht="15" customHeight="1">
      <c r="A37" s="141">
        <v>34</v>
      </c>
      <c r="B37" s="246" t="s">
        <v>844</v>
      </c>
      <c r="C37" s="141">
        <v>25</v>
      </c>
      <c r="D37" s="141">
        <v>750</v>
      </c>
      <c r="E37" s="245" t="s">
        <v>582</v>
      </c>
      <c r="F37" s="245" t="s">
        <v>845</v>
      </c>
      <c r="G37" s="245" t="s">
        <v>846</v>
      </c>
      <c r="H37" s="245" t="s">
        <v>847</v>
      </c>
      <c r="I37" s="245" t="s">
        <v>760</v>
      </c>
      <c r="J37" s="245" t="s">
        <v>613</v>
      </c>
      <c r="K37" s="245" t="s">
        <v>723</v>
      </c>
      <c r="L37" s="245" t="s">
        <v>583</v>
      </c>
      <c r="M37" s="245" t="s">
        <v>691</v>
      </c>
      <c r="N37" s="245" t="s">
        <v>754</v>
      </c>
      <c r="O37" s="245" t="s">
        <v>708</v>
      </c>
      <c r="P37" s="245" t="s">
        <v>635</v>
      </c>
      <c r="Q37" s="245" t="s">
        <v>668</v>
      </c>
      <c r="R37" s="245" t="s">
        <v>848</v>
      </c>
      <c r="S37" s="245" t="s">
        <v>849</v>
      </c>
    </row>
    <row r="38" spans="1:19" ht="15" customHeight="1">
      <c r="A38" s="141">
        <v>35</v>
      </c>
      <c r="B38" s="246" t="s">
        <v>850</v>
      </c>
      <c r="C38" s="141">
        <v>25</v>
      </c>
      <c r="D38" s="141">
        <v>625</v>
      </c>
      <c r="E38" s="245" t="s">
        <v>650</v>
      </c>
      <c r="F38" s="245" t="s">
        <v>851</v>
      </c>
      <c r="G38" s="245" t="s">
        <v>852</v>
      </c>
      <c r="H38" s="245" t="s">
        <v>821</v>
      </c>
      <c r="I38" s="245" t="s">
        <v>607</v>
      </c>
      <c r="J38" s="245" t="s">
        <v>588</v>
      </c>
      <c r="K38" s="245" t="s">
        <v>661</v>
      </c>
      <c r="L38" s="245" t="s">
        <v>647</v>
      </c>
      <c r="M38" s="245" t="s">
        <v>571</v>
      </c>
      <c r="N38" s="245" t="s">
        <v>617</v>
      </c>
      <c r="O38" s="245" t="s">
        <v>571</v>
      </c>
      <c r="P38" s="245" t="s">
        <v>617</v>
      </c>
      <c r="Q38" s="245" t="s">
        <v>853</v>
      </c>
      <c r="R38" s="245" t="s">
        <v>854</v>
      </c>
      <c r="S38" s="245" t="s">
        <v>855</v>
      </c>
    </row>
    <row r="39" spans="1:19" ht="15" customHeight="1">
      <c r="A39" s="141">
        <v>36</v>
      </c>
      <c r="B39" s="244" t="s">
        <v>856</v>
      </c>
      <c r="C39" s="141">
        <v>20</v>
      </c>
      <c r="D39" s="141">
        <v>600</v>
      </c>
      <c r="E39" s="245" t="s">
        <v>637</v>
      </c>
      <c r="F39" s="245" t="s">
        <v>857</v>
      </c>
      <c r="G39" s="245" t="s">
        <v>858</v>
      </c>
      <c r="H39" s="245" t="s">
        <v>852</v>
      </c>
      <c r="I39" s="245" t="s">
        <v>859</v>
      </c>
      <c r="J39" s="245" t="s">
        <v>670</v>
      </c>
      <c r="K39" s="245" t="s">
        <v>570</v>
      </c>
      <c r="L39" s="245" t="s">
        <v>637</v>
      </c>
      <c r="M39" s="245" t="s">
        <v>571</v>
      </c>
      <c r="N39" s="245" t="s">
        <v>702</v>
      </c>
      <c r="O39" s="245" t="s">
        <v>571</v>
      </c>
      <c r="P39" s="245" t="s">
        <v>702</v>
      </c>
      <c r="Q39" s="245" t="s">
        <v>860</v>
      </c>
      <c r="R39" s="245" t="s">
        <v>861</v>
      </c>
      <c r="S39" s="245" t="s">
        <v>862</v>
      </c>
    </row>
    <row r="40" spans="1:19" ht="15" customHeight="1">
      <c r="A40" s="141">
        <v>37</v>
      </c>
      <c r="B40" s="244" t="s">
        <v>863</v>
      </c>
      <c r="C40" s="141">
        <v>25</v>
      </c>
      <c r="D40" s="141">
        <v>750</v>
      </c>
      <c r="E40" s="245" t="s">
        <v>755</v>
      </c>
      <c r="F40" s="245" t="s">
        <v>864</v>
      </c>
      <c r="G40" s="245" t="s">
        <v>644</v>
      </c>
      <c r="H40" s="245" t="s">
        <v>799</v>
      </c>
      <c r="I40" s="245" t="s">
        <v>621</v>
      </c>
      <c r="J40" s="245" t="s">
        <v>806</v>
      </c>
      <c r="K40" s="245" t="s">
        <v>689</v>
      </c>
      <c r="L40" s="245" t="s">
        <v>701</v>
      </c>
      <c r="M40" s="245" t="s">
        <v>670</v>
      </c>
      <c r="N40" s="245" t="s">
        <v>694</v>
      </c>
      <c r="O40" s="245" t="s">
        <v>609</v>
      </c>
      <c r="P40" s="245" t="s">
        <v>731</v>
      </c>
      <c r="Q40" s="245" t="s">
        <v>786</v>
      </c>
      <c r="R40" s="245" t="s">
        <v>865</v>
      </c>
      <c r="S40" s="245" t="s">
        <v>866</v>
      </c>
    </row>
    <row r="41" spans="1:19" ht="15" customHeight="1">
      <c r="A41" s="141">
        <v>38</v>
      </c>
      <c r="B41" s="244" t="s">
        <v>867</v>
      </c>
      <c r="C41" s="141">
        <v>25</v>
      </c>
      <c r="D41" s="141">
        <v>750</v>
      </c>
      <c r="E41" s="245" t="s">
        <v>650</v>
      </c>
      <c r="F41" s="245" t="s">
        <v>868</v>
      </c>
      <c r="G41" s="245" t="s">
        <v>839</v>
      </c>
      <c r="H41" s="245" t="s">
        <v>788</v>
      </c>
      <c r="I41" s="245" t="s">
        <v>646</v>
      </c>
      <c r="J41" s="245" t="s">
        <v>567</v>
      </c>
      <c r="K41" s="245" t="s">
        <v>869</v>
      </c>
      <c r="L41" s="245" t="s">
        <v>709</v>
      </c>
      <c r="M41" s="245" t="s">
        <v>571</v>
      </c>
      <c r="N41" s="245" t="s">
        <v>637</v>
      </c>
      <c r="O41" s="245" t="s">
        <v>571</v>
      </c>
      <c r="P41" s="245" t="s">
        <v>637</v>
      </c>
      <c r="Q41" s="245" t="s">
        <v>699</v>
      </c>
      <c r="R41" s="245" t="s">
        <v>870</v>
      </c>
      <c r="S41" s="245" t="s">
        <v>871</v>
      </c>
    </row>
    <row r="42" spans="1:19" ht="15" customHeight="1">
      <c r="A42" s="141">
        <v>39</v>
      </c>
      <c r="B42" s="244" t="s">
        <v>872</v>
      </c>
      <c r="C42" s="141">
        <v>21</v>
      </c>
      <c r="D42" s="141">
        <v>600</v>
      </c>
      <c r="E42" s="245" t="s">
        <v>609</v>
      </c>
      <c r="F42" s="245" t="s">
        <v>873</v>
      </c>
      <c r="G42" s="245" t="s">
        <v>646</v>
      </c>
      <c r="H42" s="245" t="s">
        <v>600</v>
      </c>
      <c r="I42" s="245" t="s">
        <v>620</v>
      </c>
      <c r="J42" s="245" t="s">
        <v>874</v>
      </c>
      <c r="K42" s="245" t="s">
        <v>717</v>
      </c>
      <c r="L42" s="245" t="s">
        <v>624</v>
      </c>
      <c r="M42" s="245" t="s">
        <v>567</v>
      </c>
      <c r="N42" s="245" t="s">
        <v>670</v>
      </c>
      <c r="O42" s="245" t="s">
        <v>571</v>
      </c>
      <c r="P42" s="245" t="s">
        <v>581</v>
      </c>
      <c r="Q42" s="245" t="s">
        <v>832</v>
      </c>
      <c r="R42" s="245" t="s">
        <v>602</v>
      </c>
      <c r="S42" s="245" t="s">
        <v>875</v>
      </c>
    </row>
    <row r="43" spans="1:19" ht="15" customHeight="1">
      <c r="A43" s="141">
        <v>40</v>
      </c>
      <c r="B43" s="244" t="s">
        <v>876</v>
      </c>
      <c r="C43" s="141">
        <v>25</v>
      </c>
      <c r="D43" s="141">
        <v>750</v>
      </c>
      <c r="E43" s="245" t="s">
        <v>577</v>
      </c>
      <c r="F43" s="245" t="s">
        <v>877</v>
      </c>
      <c r="G43" s="245" t="s">
        <v>878</v>
      </c>
      <c r="H43" s="245" t="s">
        <v>661</v>
      </c>
      <c r="I43" s="245" t="s">
        <v>638</v>
      </c>
      <c r="J43" s="245" t="s">
        <v>623</v>
      </c>
      <c r="K43" s="245" t="s">
        <v>879</v>
      </c>
      <c r="L43" s="245" t="s">
        <v>708</v>
      </c>
      <c r="M43" s="245" t="s">
        <v>647</v>
      </c>
      <c r="N43" s="245" t="s">
        <v>566</v>
      </c>
      <c r="O43" s="245" t="s">
        <v>693</v>
      </c>
      <c r="P43" s="245" t="s">
        <v>880</v>
      </c>
      <c r="Q43" s="245" t="s">
        <v>640</v>
      </c>
      <c r="R43" s="245" t="s">
        <v>881</v>
      </c>
      <c r="S43" s="245" t="s">
        <v>882</v>
      </c>
    </row>
    <row r="44" spans="1:19" ht="15" customHeight="1">
      <c r="A44" s="141">
        <v>41</v>
      </c>
      <c r="B44" s="244" t="s">
        <v>883</v>
      </c>
      <c r="C44" s="141">
        <v>25</v>
      </c>
      <c r="D44" s="141">
        <v>750</v>
      </c>
      <c r="E44" s="245" t="s">
        <v>577</v>
      </c>
      <c r="F44" s="245" t="s">
        <v>564</v>
      </c>
      <c r="G44" s="245" t="s">
        <v>645</v>
      </c>
      <c r="H44" s="245" t="s">
        <v>884</v>
      </c>
      <c r="I44" s="245" t="s">
        <v>702</v>
      </c>
      <c r="J44" s="245" t="s">
        <v>582</v>
      </c>
      <c r="K44" s="245" t="s">
        <v>885</v>
      </c>
      <c r="L44" s="245" t="s">
        <v>571</v>
      </c>
      <c r="M44" s="245" t="s">
        <v>571</v>
      </c>
      <c r="N44" s="245" t="s">
        <v>660</v>
      </c>
      <c r="O44" s="245" t="s">
        <v>744</v>
      </c>
      <c r="P44" s="245" t="s">
        <v>660</v>
      </c>
      <c r="Q44" s="245" t="s">
        <v>702</v>
      </c>
      <c r="R44" s="245" t="s">
        <v>886</v>
      </c>
      <c r="S44" s="245" t="s">
        <v>887</v>
      </c>
    </row>
    <row r="45" spans="1:19" ht="15" customHeight="1">
      <c r="A45" s="141">
        <v>42</v>
      </c>
      <c r="B45" s="244" t="s">
        <v>888</v>
      </c>
      <c r="C45" s="141">
        <v>20</v>
      </c>
      <c r="D45" s="141">
        <v>600</v>
      </c>
      <c r="E45" s="245" t="s">
        <v>636</v>
      </c>
      <c r="F45" s="245" t="s">
        <v>889</v>
      </c>
      <c r="G45" s="245" t="s">
        <v>890</v>
      </c>
      <c r="H45" s="245" t="s">
        <v>600</v>
      </c>
      <c r="I45" s="245" t="s">
        <v>611</v>
      </c>
      <c r="J45" s="245" t="s">
        <v>617</v>
      </c>
      <c r="K45" s="245" t="s">
        <v>891</v>
      </c>
      <c r="L45" s="245" t="s">
        <v>567</v>
      </c>
      <c r="M45" s="245" t="s">
        <v>571</v>
      </c>
      <c r="N45" s="245" t="s">
        <v>647</v>
      </c>
      <c r="O45" s="245" t="s">
        <v>571</v>
      </c>
      <c r="P45" s="245" t="s">
        <v>647</v>
      </c>
      <c r="Q45" s="245" t="s">
        <v>671</v>
      </c>
      <c r="R45" s="245" t="s">
        <v>892</v>
      </c>
      <c r="S45" s="245" t="s">
        <v>893</v>
      </c>
    </row>
    <row r="46" spans="1:19" ht="15" customHeight="1">
      <c r="A46" s="141">
        <v>43</v>
      </c>
      <c r="B46" s="244" t="s">
        <v>894</v>
      </c>
      <c r="C46" s="141">
        <v>20</v>
      </c>
      <c r="D46" s="141">
        <v>600</v>
      </c>
      <c r="E46" s="245" t="s">
        <v>577</v>
      </c>
      <c r="F46" s="245" t="s">
        <v>895</v>
      </c>
      <c r="G46" s="245" t="s">
        <v>896</v>
      </c>
      <c r="H46" s="245" t="s">
        <v>897</v>
      </c>
      <c r="I46" s="245" t="s">
        <v>760</v>
      </c>
      <c r="J46" s="245" t="s">
        <v>898</v>
      </c>
      <c r="K46" s="245" t="s">
        <v>599</v>
      </c>
      <c r="L46" s="245" t="s">
        <v>688</v>
      </c>
      <c r="M46" s="245" t="s">
        <v>571</v>
      </c>
      <c r="N46" s="245" t="s">
        <v>658</v>
      </c>
      <c r="O46" s="245" t="s">
        <v>571</v>
      </c>
      <c r="P46" s="245" t="s">
        <v>658</v>
      </c>
      <c r="Q46" s="245" t="s">
        <v>635</v>
      </c>
      <c r="R46" s="245" t="s">
        <v>899</v>
      </c>
      <c r="S46" s="245" t="s">
        <v>900</v>
      </c>
    </row>
    <row r="47" spans="1:19" ht="15" customHeight="1">
      <c r="A47" s="141">
        <v>44</v>
      </c>
      <c r="B47" s="244" t="s">
        <v>901</v>
      </c>
      <c r="C47" s="141">
        <v>25</v>
      </c>
      <c r="D47" s="141">
        <v>750</v>
      </c>
      <c r="E47" s="245" t="s">
        <v>577</v>
      </c>
      <c r="F47" s="245" t="s">
        <v>902</v>
      </c>
      <c r="G47" s="245" t="s">
        <v>903</v>
      </c>
      <c r="H47" s="245" t="s">
        <v>904</v>
      </c>
      <c r="I47" s="245" t="s">
        <v>905</v>
      </c>
      <c r="J47" s="245" t="s">
        <v>679</v>
      </c>
      <c r="K47" s="245" t="s">
        <v>880</v>
      </c>
      <c r="L47" s="245" t="s">
        <v>588</v>
      </c>
      <c r="M47" s="245" t="s">
        <v>571</v>
      </c>
      <c r="N47" s="245" t="s">
        <v>717</v>
      </c>
      <c r="O47" s="245" t="s">
        <v>571</v>
      </c>
      <c r="P47" s="245" t="s">
        <v>717</v>
      </c>
      <c r="Q47" s="245" t="s">
        <v>735</v>
      </c>
      <c r="R47" s="245" t="s">
        <v>906</v>
      </c>
      <c r="S47" s="245" t="s">
        <v>907</v>
      </c>
    </row>
    <row r="48" spans="1:19" ht="15" customHeight="1">
      <c r="A48" s="141">
        <v>45</v>
      </c>
      <c r="B48" s="244" t="s">
        <v>908</v>
      </c>
      <c r="C48" s="141">
        <v>25</v>
      </c>
      <c r="D48" s="141">
        <v>750</v>
      </c>
      <c r="E48" s="245" t="s">
        <v>577</v>
      </c>
      <c r="F48" s="245" t="s">
        <v>909</v>
      </c>
      <c r="G48" s="245" t="s">
        <v>689</v>
      </c>
      <c r="H48" s="245" t="s">
        <v>884</v>
      </c>
      <c r="I48" s="245" t="s">
        <v>702</v>
      </c>
      <c r="J48" s="245" t="s">
        <v>806</v>
      </c>
      <c r="K48" s="245" t="s">
        <v>645</v>
      </c>
      <c r="L48" s="245" t="s">
        <v>617</v>
      </c>
      <c r="M48" s="245" t="s">
        <v>582</v>
      </c>
      <c r="N48" s="245" t="s">
        <v>853</v>
      </c>
      <c r="O48" s="245" t="s">
        <v>571</v>
      </c>
      <c r="P48" s="245" t="s">
        <v>820</v>
      </c>
      <c r="Q48" s="245" t="s">
        <v>591</v>
      </c>
      <c r="R48" s="245" t="s">
        <v>910</v>
      </c>
      <c r="S48" s="245" t="s">
        <v>911</v>
      </c>
    </row>
    <row r="49" spans="1:19" ht="15" customHeight="1">
      <c r="A49" s="141">
        <v>46</v>
      </c>
      <c r="B49" s="244" t="s">
        <v>912</v>
      </c>
      <c r="C49" s="141">
        <v>25</v>
      </c>
      <c r="D49" s="141">
        <v>750</v>
      </c>
      <c r="E49" s="245" t="s">
        <v>637</v>
      </c>
      <c r="F49" s="245" t="s">
        <v>781</v>
      </c>
      <c r="G49" s="245" t="s">
        <v>913</v>
      </c>
      <c r="H49" s="245" t="s">
        <v>617</v>
      </c>
      <c r="I49" s="245" t="s">
        <v>611</v>
      </c>
      <c r="J49" s="245" t="s">
        <v>625</v>
      </c>
      <c r="K49" s="245" t="s">
        <v>813</v>
      </c>
      <c r="L49" s="245" t="s">
        <v>571</v>
      </c>
      <c r="M49" s="245" t="s">
        <v>571</v>
      </c>
      <c r="N49" s="245" t="s">
        <v>650</v>
      </c>
      <c r="O49" s="245" t="s">
        <v>670</v>
      </c>
      <c r="P49" s="245" t="s">
        <v>650</v>
      </c>
      <c r="Q49" s="245" t="s">
        <v>699</v>
      </c>
      <c r="R49" s="245" t="s">
        <v>914</v>
      </c>
      <c r="S49" s="245" t="s">
        <v>915</v>
      </c>
    </row>
    <row r="50" spans="1:19" ht="15" customHeight="1">
      <c r="A50" s="141">
        <v>47</v>
      </c>
      <c r="B50" s="244" t="s">
        <v>916</v>
      </c>
      <c r="C50" s="141">
        <v>20</v>
      </c>
      <c r="D50" s="141">
        <v>600</v>
      </c>
      <c r="E50" s="245" t="s">
        <v>617</v>
      </c>
      <c r="F50" s="245" t="s">
        <v>659</v>
      </c>
      <c r="G50" s="245" t="s">
        <v>626</v>
      </c>
      <c r="H50" s="245" t="s">
        <v>832</v>
      </c>
      <c r="I50" s="245" t="s">
        <v>754</v>
      </c>
      <c r="J50" s="245" t="s">
        <v>571</v>
      </c>
      <c r="K50" s="245" t="s">
        <v>860</v>
      </c>
      <c r="L50" s="245" t="s">
        <v>670</v>
      </c>
      <c r="M50" s="245" t="s">
        <v>571</v>
      </c>
      <c r="N50" s="245" t="s">
        <v>788</v>
      </c>
      <c r="O50" s="245" t="s">
        <v>571</v>
      </c>
      <c r="P50" s="245" t="s">
        <v>788</v>
      </c>
      <c r="Q50" s="245" t="s">
        <v>761</v>
      </c>
      <c r="R50" s="245" t="s">
        <v>917</v>
      </c>
      <c r="S50" s="245" t="s">
        <v>918</v>
      </c>
    </row>
    <row r="51" spans="1:19" ht="15" customHeight="1">
      <c r="A51" s="141">
        <v>48</v>
      </c>
      <c r="B51" s="244" t="s">
        <v>919</v>
      </c>
      <c r="C51" s="141">
        <v>30</v>
      </c>
      <c r="D51" s="141">
        <v>750</v>
      </c>
      <c r="E51" s="245" t="s">
        <v>577</v>
      </c>
      <c r="F51" s="245" t="s">
        <v>920</v>
      </c>
      <c r="G51" s="245" t="s">
        <v>707</v>
      </c>
      <c r="H51" s="245" t="s">
        <v>921</v>
      </c>
      <c r="I51" s="245" t="s">
        <v>754</v>
      </c>
      <c r="J51" s="245" t="s">
        <v>670</v>
      </c>
      <c r="K51" s="245" t="s">
        <v>905</v>
      </c>
      <c r="L51" s="245" t="s">
        <v>660</v>
      </c>
      <c r="M51" s="245" t="s">
        <v>571</v>
      </c>
      <c r="N51" s="245" t="s">
        <v>731</v>
      </c>
      <c r="O51" s="245" t="s">
        <v>571</v>
      </c>
      <c r="P51" s="245" t="s">
        <v>731</v>
      </c>
      <c r="Q51" s="245" t="s">
        <v>922</v>
      </c>
      <c r="R51" s="245" t="s">
        <v>923</v>
      </c>
      <c r="S51" s="245" t="s">
        <v>924</v>
      </c>
    </row>
    <row r="52" spans="1:19" ht="15" customHeight="1">
      <c r="A52" s="141">
        <v>49</v>
      </c>
      <c r="B52" s="244" t="s">
        <v>925</v>
      </c>
      <c r="C52" s="141">
        <v>25</v>
      </c>
      <c r="D52" s="141">
        <v>750</v>
      </c>
      <c r="E52" s="245" t="s">
        <v>617</v>
      </c>
      <c r="F52" s="245" t="s">
        <v>926</v>
      </c>
      <c r="G52" s="245" t="s">
        <v>645</v>
      </c>
      <c r="H52" s="245" t="s">
        <v>608</v>
      </c>
      <c r="I52" s="245" t="s">
        <v>874</v>
      </c>
      <c r="J52" s="245" t="s">
        <v>709</v>
      </c>
      <c r="K52" s="245" t="s">
        <v>927</v>
      </c>
      <c r="L52" s="245" t="s">
        <v>571</v>
      </c>
      <c r="M52" s="245" t="s">
        <v>636</v>
      </c>
      <c r="N52" s="245" t="s">
        <v>623</v>
      </c>
      <c r="O52" s="245" t="s">
        <v>571</v>
      </c>
      <c r="P52" s="245" t="s">
        <v>671</v>
      </c>
      <c r="Q52" s="245" t="s">
        <v>611</v>
      </c>
      <c r="R52" s="245" t="s">
        <v>928</v>
      </c>
      <c r="S52" s="245" t="s">
        <v>929</v>
      </c>
    </row>
    <row r="53" spans="1:19" ht="15" customHeight="1">
      <c r="A53" s="141">
        <v>50</v>
      </c>
      <c r="B53" s="244" t="s">
        <v>930</v>
      </c>
      <c r="C53" s="141">
        <v>25</v>
      </c>
      <c r="D53" s="141">
        <v>750</v>
      </c>
      <c r="E53" s="245" t="s">
        <v>582</v>
      </c>
      <c r="F53" s="245" t="s">
        <v>931</v>
      </c>
      <c r="G53" s="245" t="s">
        <v>932</v>
      </c>
      <c r="H53" s="245" t="s">
        <v>927</v>
      </c>
      <c r="I53" s="245" t="s">
        <v>859</v>
      </c>
      <c r="J53" s="245" t="s">
        <v>904</v>
      </c>
      <c r="K53" s="245" t="s">
        <v>933</v>
      </c>
      <c r="L53" s="245" t="s">
        <v>708</v>
      </c>
      <c r="M53" s="245" t="s">
        <v>826</v>
      </c>
      <c r="N53" s="245" t="s">
        <v>897</v>
      </c>
      <c r="O53" s="245" t="s">
        <v>571</v>
      </c>
      <c r="P53" s="245" t="s">
        <v>934</v>
      </c>
      <c r="Q53" s="245" t="s">
        <v>805</v>
      </c>
      <c r="R53" s="245" t="s">
        <v>935</v>
      </c>
      <c r="S53" s="245" t="s">
        <v>936</v>
      </c>
    </row>
    <row r="54" spans="1:19" ht="15" customHeight="1">
      <c r="A54" s="141">
        <v>51</v>
      </c>
      <c r="B54" s="244" t="s">
        <v>937</v>
      </c>
      <c r="C54" s="141">
        <v>30</v>
      </c>
      <c r="D54" s="141">
        <v>750</v>
      </c>
      <c r="E54" s="245" t="s">
        <v>577</v>
      </c>
      <c r="F54" s="245" t="s">
        <v>938</v>
      </c>
      <c r="G54" s="245" t="s">
        <v>640</v>
      </c>
      <c r="H54" s="245" t="s">
        <v>939</v>
      </c>
      <c r="I54" s="245" t="s">
        <v>754</v>
      </c>
      <c r="J54" s="245" t="s">
        <v>562</v>
      </c>
      <c r="K54" s="245" t="s">
        <v>610</v>
      </c>
      <c r="L54" s="245" t="s">
        <v>693</v>
      </c>
      <c r="M54" s="245" t="s">
        <v>571</v>
      </c>
      <c r="N54" s="245" t="s">
        <v>741</v>
      </c>
      <c r="O54" s="245" t="s">
        <v>688</v>
      </c>
      <c r="P54" s="245" t="s">
        <v>741</v>
      </c>
      <c r="Q54" s="245" t="s">
        <v>620</v>
      </c>
      <c r="R54" s="245" t="s">
        <v>940</v>
      </c>
      <c r="S54" s="245" t="s">
        <v>941</v>
      </c>
    </row>
    <row r="55" spans="1:19" ht="15" customHeight="1">
      <c r="A55" s="141"/>
      <c r="B55" s="246" t="s">
        <v>0</v>
      </c>
      <c r="C55" s="248">
        <f>SUM(C4:C54)</f>
        <v>1272</v>
      </c>
      <c r="D55" s="248">
        <f>SUM(D4:D54)</f>
        <v>37085</v>
      </c>
      <c r="E55" s="249" t="s">
        <v>942</v>
      </c>
      <c r="F55" s="249" t="s">
        <v>943</v>
      </c>
      <c r="G55" s="249" t="s">
        <v>944</v>
      </c>
      <c r="H55" s="249" t="s">
        <v>945</v>
      </c>
      <c r="I55" s="249" t="s">
        <v>946</v>
      </c>
      <c r="J55" s="249" t="s">
        <v>947</v>
      </c>
      <c r="K55" s="249" t="s">
        <v>948</v>
      </c>
      <c r="L55" s="249" t="s">
        <v>949</v>
      </c>
      <c r="M55" s="249" t="s">
        <v>950</v>
      </c>
      <c r="N55" s="249" t="s">
        <v>951</v>
      </c>
      <c r="O55" s="249" t="s">
        <v>787</v>
      </c>
      <c r="P55" s="249" t="s">
        <v>952</v>
      </c>
      <c r="Q55" s="249" t="s">
        <v>953</v>
      </c>
      <c r="R55" s="249" t="s">
        <v>954</v>
      </c>
      <c r="S55" s="249" t="s">
        <v>955</v>
      </c>
    </row>
  </sheetData>
  <sheetProtection/>
  <mergeCells count="7">
    <mergeCell ref="A2:A3"/>
    <mergeCell ref="B2:B3"/>
    <mergeCell ref="B1:S1"/>
    <mergeCell ref="C2:D2"/>
    <mergeCell ref="E2:L2"/>
    <mergeCell ref="M2:P2"/>
    <mergeCell ref="Q2:S2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I9" sqref="I9"/>
    </sheetView>
  </sheetViews>
  <sheetFormatPr defaultColWidth="9.140625" defaultRowHeight="12.75"/>
  <cols>
    <col min="1" max="1" width="6.421875" style="329" customWidth="1"/>
    <col min="2" max="2" width="22.140625" style="318" customWidth="1"/>
    <col min="3" max="3" width="10.00390625" style="318" bestFit="1" customWidth="1"/>
    <col min="4" max="4" width="9.8515625" style="318" bestFit="1" customWidth="1"/>
    <col min="5" max="5" width="10.00390625" style="317" bestFit="1" customWidth="1"/>
    <col min="6" max="6" width="11.421875" style="318" bestFit="1" customWidth="1"/>
    <col min="7" max="7" width="10.00390625" style="317" bestFit="1" customWidth="1"/>
    <col min="8" max="8" width="10.421875" style="318" bestFit="1" customWidth="1"/>
    <col min="9" max="9" width="10.00390625" style="318" bestFit="1" customWidth="1"/>
    <col min="10" max="10" width="9.8515625" style="318" bestFit="1" customWidth="1"/>
    <col min="11" max="11" width="9.140625" style="26" customWidth="1"/>
    <col min="12" max="12" width="10.00390625" style="318" bestFit="1" customWidth="1"/>
    <col min="13" max="17" width="9.140625" style="317" customWidth="1"/>
    <col min="18" max="16384" width="9.140625" style="318" customWidth="1"/>
  </cols>
  <sheetData>
    <row r="1" spans="1:12" ht="14.25">
      <c r="A1" s="401" t="s">
        <v>1030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5.75">
      <c r="A2" s="383" t="s">
        <v>538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4.25">
      <c r="A3" s="289"/>
      <c r="B3" s="290" t="s">
        <v>66</v>
      </c>
      <c r="C3" s="289"/>
      <c r="D3" s="291"/>
      <c r="E3" s="291"/>
      <c r="F3" s="291"/>
      <c r="G3" s="291"/>
      <c r="H3" s="291"/>
      <c r="I3" s="291"/>
      <c r="J3" s="292"/>
      <c r="K3" s="394" t="s">
        <v>96</v>
      </c>
      <c r="L3" s="394"/>
    </row>
    <row r="4" spans="1:12" ht="15" customHeight="1">
      <c r="A4" s="399" t="s">
        <v>3</v>
      </c>
      <c r="B4" s="399" t="s">
        <v>4</v>
      </c>
      <c r="C4" s="395" t="s">
        <v>67</v>
      </c>
      <c r="D4" s="396"/>
      <c r="E4" s="395" t="s">
        <v>62</v>
      </c>
      <c r="F4" s="396"/>
      <c r="G4" s="395" t="s">
        <v>63</v>
      </c>
      <c r="H4" s="396"/>
      <c r="I4" s="395" t="s">
        <v>64</v>
      </c>
      <c r="J4" s="396"/>
      <c r="K4" s="397" t="s">
        <v>313</v>
      </c>
      <c r="L4" s="399" t="s">
        <v>68</v>
      </c>
    </row>
    <row r="5" spans="1:12" ht="34.5" customHeight="1">
      <c r="A5" s="400"/>
      <c r="B5" s="400"/>
      <c r="C5" s="310" t="s">
        <v>69</v>
      </c>
      <c r="D5" s="310" t="s">
        <v>70</v>
      </c>
      <c r="E5" s="294" t="s">
        <v>69</v>
      </c>
      <c r="F5" s="310" t="s">
        <v>70</v>
      </c>
      <c r="G5" s="294" t="s">
        <v>69</v>
      </c>
      <c r="H5" s="310" t="s">
        <v>70</v>
      </c>
      <c r="I5" s="310" t="s">
        <v>69</v>
      </c>
      <c r="J5" s="310" t="s">
        <v>70</v>
      </c>
      <c r="K5" s="398"/>
      <c r="L5" s="400"/>
    </row>
    <row r="6" spans="1:12" ht="15" customHeight="1">
      <c r="A6" s="235">
        <v>1</v>
      </c>
      <c r="B6" s="236" t="s">
        <v>10</v>
      </c>
      <c r="C6" s="238">
        <v>196</v>
      </c>
      <c r="D6" s="319">
        <f>'CD Ratio_2'!C6</f>
        <v>196</v>
      </c>
      <c r="E6" s="25">
        <v>808742</v>
      </c>
      <c r="F6" s="204">
        <f>'CD Ratio_2'!D6+'CD Ratio_2'!E6+'CD Ratio_2'!F6</f>
        <v>838400</v>
      </c>
      <c r="G6" s="25">
        <v>492248</v>
      </c>
      <c r="H6" s="204">
        <f>'CD Ratio_2'!G6+'CD Ratio_2'!H6+'CD Ratio_2'!I6</f>
        <v>509899</v>
      </c>
      <c r="I6" s="320">
        <f>G6/E6*100</f>
        <v>60.86588800878401</v>
      </c>
      <c r="J6" s="320">
        <f>H6/F6*100</f>
        <v>60.81810591603053</v>
      </c>
      <c r="K6" s="25">
        <v>40912</v>
      </c>
      <c r="L6" s="320">
        <f>K6/H6*100</f>
        <v>8.023549761815575</v>
      </c>
    </row>
    <row r="7" spans="1:12" ht="15" customHeight="1">
      <c r="A7" s="235">
        <v>2</v>
      </c>
      <c r="B7" s="236" t="s">
        <v>11</v>
      </c>
      <c r="C7" s="238">
        <v>30</v>
      </c>
      <c r="D7" s="319">
        <f>'CD Ratio_2'!C7</f>
        <v>30</v>
      </c>
      <c r="E7" s="25">
        <v>102181</v>
      </c>
      <c r="F7" s="204">
        <f>'CD Ratio_2'!D7+'CD Ratio_2'!E7+'CD Ratio_2'!F7</f>
        <v>102181</v>
      </c>
      <c r="G7" s="25">
        <v>60761</v>
      </c>
      <c r="H7" s="204">
        <f>'CD Ratio_2'!G7+'CD Ratio_2'!H7+'CD Ratio_2'!I7</f>
        <v>60761</v>
      </c>
      <c r="I7" s="320">
        <f aca="true" t="shared" si="0" ref="I7:I62">G7/E7*100</f>
        <v>59.464088235581954</v>
      </c>
      <c r="J7" s="320">
        <f aca="true" t="shared" si="1" ref="J7:J62">H7/F7*100</f>
        <v>59.464088235581954</v>
      </c>
      <c r="K7" s="26">
        <v>1767</v>
      </c>
      <c r="L7" s="320">
        <f aca="true" t="shared" si="2" ref="L7:L62">K7/H7*100</f>
        <v>2.9081154029723013</v>
      </c>
    </row>
    <row r="8" spans="1:12" ht="15" customHeight="1">
      <c r="A8" s="235">
        <v>3</v>
      </c>
      <c r="B8" s="236" t="s">
        <v>12</v>
      </c>
      <c r="C8" s="238">
        <v>177</v>
      </c>
      <c r="D8" s="319">
        <f>'CD Ratio_2'!C8</f>
        <v>177</v>
      </c>
      <c r="E8" s="25">
        <v>801066</v>
      </c>
      <c r="F8" s="204">
        <f>'CD Ratio_2'!D8+'CD Ratio_2'!E8+'CD Ratio_2'!F8</f>
        <v>827652</v>
      </c>
      <c r="G8" s="25">
        <v>796388</v>
      </c>
      <c r="H8" s="204">
        <f>'CD Ratio_2'!G8+'CD Ratio_2'!H8+'CD Ratio_2'!I8</f>
        <v>1001829</v>
      </c>
      <c r="I8" s="320">
        <f t="shared" si="0"/>
        <v>99.41602814250012</v>
      </c>
      <c r="J8" s="320">
        <f t="shared" si="1"/>
        <v>121.04471444520159</v>
      </c>
      <c r="K8" s="25">
        <v>2000</v>
      </c>
      <c r="L8" s="320">
        <f t="shared" si="2"/>
        <v>0.1996348678267449</v>
      </c>
    </row>
    <row r="9" spans="1:12" ht="15" customHeight="1">
      <c r="A9" s="235">
        <v>4</v>
      </c>
      <c r="B9" s="236" t="s">
        <v>13</v>
      </c>
      <c r="C9" s="238">
        <v>422</v>
      </c>
      <c r="D9" s="319">
        <f>'CD Ratio_2'!C9</f>
        <v>429</v>
      </c>
      <c r="E9" s="25">
        <v>1884758</v>
      </c>
      <c r="F9" s="204">
        <f>'CD Ratio_2'!D9+'CD Ratio_2'!E9+'CD Ratio_2'!F9</f>
        <v>1957098</v>
      </c>
      <c r="G9" s="25">
        <v>1652070</v>
      </c>
      <c r="H9" s="204">
        <f>'CD Ratio_2'!G9+'CD Ratio_2'!H9+'CD Ratio_2'!I9</f>
        <v>1763905</v>
      </c>
      <c r="I9" s="320">
        <f t="shared" si="0"/>
        <v>87.65422404361726</v>
      </c>
      <c r="J9" s="320">
        <f t="shared" si="1"/>
        <v>90.12859856787958</v>
      </c>
      <c r="K9" s="26">
        <v>46832</v>
      </c>
      <c r="L9" s="320">
        <f t="shared" si="2"/>
        <v>2.655018269124471</v>
      </c>
    </row>
    <row r="10" spans="1:12" ht="15" customHeight="1">
      <c r="A10" s="235">
        <v>5</v>
      </c>
      <c r="B10" s="236" t="s">
        <v>14</v>
      </c>
      <c r="C10" s="238">
        <v>143</v>
      </c>
      <c r="D10" s="319">
        <f>'CD Ratio_2'!C10</f>
        <v>143</v>
      </c>
      <c r="E10" s="25">
        <v>457286</v>
      </c>
      <c r="F10" s="204">
        <f>'CD Ratio_2'!D10+'CD Ratio_2'!E10+'CD Ratio_2'!F10</f>
        <v>498550</v>
      </c>
      <c r="G10" s="25">
        <v>326119</v>
      </c>
      <c r="H10" s="204">
        <f>'CD Ratio_2'!G10+'CD Ratio_2'!H10+'CD Ratio_2'!I10</f>
        <v>355098</v>
      </c>
      <c r="I10" s="320">
        <f t="shared" si="0"/>
        <v>71.31620036476079</v>
      </c>
      <c r="J10" s="320">
        <f t="shared" si="1"/>
        <v>71.22615585197072</v>
      </c>
      <c r="K10" s="25">
        <v>23483</v>
      </c>
      <c r="L10" s="320">
        <f t="shared" si="2"/>
        <v>6.613103988194808</v>
      </c>
    </row>
    <row r="11" spans="1:12" ht="15" customHeight="1">
      <c r="A11" s="235">
        <v>6</v>
      </c>
      <c r="B11" s="236" t="s">
        <v>15</v>
      </c>
      <c r="C11" s="238">
        <v>197</v>
      </c>
      <c r="D11" s="319">
        <f>'CD Ratio_2'!C11</f>
        <v>201</v>
      </c>
      <c r="E11" s="25">
        <v>625132</v>
      </c>
      <c r="F11" s="204">
        <f>'CD Ratio_2'!D11+'CD Ratio_2'!E11+'CD Ratio_2'!F11</f>
        <v>622224</v>
      </c>
      <c r="G11" s="25">
        <v>336426</v>
      </c>
      <c r="H11" s="204">
        <f>'CD Ratio_2'!G11+'CD Ratio_2'!H11+'CD Ratio_2'!I11</f>
        <v>360244</v>
      </c>
      <c r="I11" s="320">
        <f t="shared" si="0"/>
        <v>53.81679389312977</v>
      </c>
      <c r="J11" s="320">
        <f t="shared" si="1"/>
        <v>57.8961917251665</v>
      </c>
      <c r="K11" s="25">
        <v>1500</v>
      </c>
      <c r="L11" s="320">
        <f t="shared" si="2"/>
        <v>0.4163844505390791</v>
      </c>
    </row>
    <row r="12" spans="1:12" ht="15" customHeight="1">
      <c r="A12" s="235">
        <v>7</v>
      </c>
      <c r="B12" s="236" t="s">
        <v>16</v>
      </c>
      <c r="C12" s="238">
        <v>467</v>
      </c>
      <c r="D12" s="319">
        <v>467</v>
      </c>
      <c r="E12" s="25">
        <v>1813287</v>
      </c>
      <c r="F12" s="204">
        <f>'CD Ratio_2'!D12+'CD Ratio_2'!E12+'CD Ratio_2'!F12</f>
        <v>1918666</v>
      </c>
      <c r="G12" s="25">
        <v>1135942</v>
      </c>
      <c r="H12" s="204">
        <f>'CD Ratio_2'!G12+'CD Ratio_2'!H12+'CD Ratio_2'!I12</f>
        <v>1204058</v>
      </c>
      <c r="I12" s="320">
        <f t="shared" si="0"/>
        <v>62.64546097777131</v>
      </c>
      <c r="J12" s="320">
        <f t="shared" si="1"/>
        <v>62.7549557869895</v>
      </c>
      <c r="K12" s="25">
        <v>85528</v>
      </c>
      <c r="L12" s="320">
        <f t="shared" si="2"/>
        <v>7.103312298909188</v>
      </c>
    </row>
    <row r="13" spans="1:12" ht="15" customHeight="1">
      <c r="A13" s="235">
        <v>8</v>
      </c>
      <c r="B13" s="236" t="s">
        <v>17</v>
      </c>
      <c r="C13" s="238">
        <v>63</v>
      </c>
      <c r="D13" s="319">
        <f>'CD Ratio_2'!C13</f>
        <v>63</v>
      </c>
      <c r="E13" s="25">
        <v>143879</v>
      </c>
      <c r="F13" s="204">
        <f>'CD Ratio_2'!D13+'CD Ratio_2'!E13+'CD Ratio_2'!F13</f>
        <v>146300</v>
      </c>
      <c r="G13" s="25">
        <v>279170</v>
      </c>
      <c r="H13" s="204">
        <f>'CD Ratio_2'!G13+'CD Ratio_2'!H13+'CD Ratio_2'!I13</f>
        <v>294410</v>
      </c>
      <c r="I13" s="320">
        <f t="shared" si="0"/>
        <v>194.03109557336373</v>
      </c>
      <c r="J13" s="320">
        <f t="shared" si="1"/>
        <v>201.23718386876283</v>
      </c>
      <c r="K13" s="26">
        <v>110</v>
      </c>
      <c r="L13" s="320">
        <f t="shared" si="2"/>
        <v>0.03736286131585204</v>
      </c>
    </row>
    <row r="14" spans="1:12" ht="15" customHeight="1">
      <c r="A14" s="235">
        <v>9</v>
      </c>
      <c r="B14" s="236" t="s">
        <v>18</v>
      </c>
      <c r="C14" s="238">
        <v>62</v>
      </c>
      <c r="D14" s="319">
        <f>'CD Ratio_2'!C14</f>
        <v>63</v>
      </c>
      <c r="E14" s="25">
        <v>272422</v>
      </c>
      <c r="F14" s="204">
        <f>'CD Ratio_2'!D14+'CD Ratio_2'!E14+'CD Ratio_2'!F14</f>
        <v>280950</v>
      </c>
      <c r="G14" s="25">
        <v>119557</v>
      </c>
      <c r="H14" s="204">
        <f>'CD Ratio_2'!G14+'CD Ratio_2'!H14+'CD Ratio_2'!I14</f>
        <v>118112</v>
      </c>
      <c r="I14" s="320">
        <f t="shared" si="0"/>
        <v>43.8866905022355</v>
      </c>
      <c r="J14" s="320">
        <f t="shared" si="1"/>
        <v>42.040220679836274</v>
      </c>
      <c r="K14" s="25">
        <v>10868</v>
      </c>
      <c r="L14" s="320">
        <f t="shared" si="2"/>
        <v>9.201435925223517</v>
      </c>
    </row>
    <row r="15" spans="1:12" ht="15" customHeight="1">
      <c r="A15" s="235">
        <v>10</v>
      </c>
      <c r="B15" s="236" t="s">
        <v>19</v>
      </c>
      <c r="C15" s="238">
        <v>92</v>
      </c>
      <c r="D15" s="319">
        <f>'CD Ratio_2'!C15</f>
        <v>93</v>
      </c>
      <c r="E15" s="25">
        <v>519644</v>
      </c>
      <c r="F15" s="204">
        <f>'CD Ratio_2'!D15+'CD Ratio_2'!E15+'CD Ratio_2'!F15</f>
        <v>490122</v>
      </c>
      <c r="G15" s="25">
        <v>285164</v>
      </c>
      <c r="H15" s="204">
        <f>'CD Ratio_2'!G15+'CD Ratio_2'!H15+'CD Ratio_2'!I15</f>
        <v>279079</v>
      </c>
      <c r="I15" s="320">
        <f t="shared" si="0"/>
        <v>54.87680027095473</v>
      </c>
      <c r="J15" s="320">
        <f t="shared" si="1"/>
        <v>56.94072088173965</v>
      </c>
      <c r="K15" s="33">
        <v>400</v>
      </c>
      <c r="L15" s="320">
        <f t="shared" si="2"/>
        <v>0.14332859154576302</v>
      </c>
    </row>
    <row r="16" spans="1:12" ht="15" customHeight="1">
      <c r="A16" s="235">
        <v>11</v>
      </c>
      <c r="B16" s="236" t="s">
        <v>20</v>
      </c>
      <c r="C16" s="238">
        <v>27</v>
      </c>
      <c r="D16" s="319">
        <f>'CD Ratio_2'!C16</f>
        <v>27</v>
      </c>
      <c r="E16" s="25">
        <v>88629</v>
      </c>
      <c r="F16" s="204">
        <f>'CD Ratio_2'!D16+'CD Ratio_2'!E16+'CD Ratio_2'!F16</f>
        <v>88629</v>
      </c>
      <c r="G16" s="25">
        <v>60840</v>
      </c>
      <c r="H16" s="204">
        <f>'CD Ratio_2'!G16+'CD Ratio_2'!H16+'CD Ratio_2'!I16</f>
        <v>60840</v>
      </c>
      <c r="I16" s="320">
        <f t="shared" si="0"/>
        <v>68.6457028737772</v>
      </c>
      <c r="J16" s="320">
        <f t="shared" si="1"/>
        <v>68.6457028737772</v>
      </c>
      <c r="K16" s="34">
        <v>4236</v>
      </c>
      <c r="L16" s="320">
        <f t="shared" si="2"/>
        <v>6.962524654832347</v>
      </c>
    </row>
    <row r="17" spans="1:12" ht="15" customHeight="1">
      <c r="A17" s="235">
        <v>12</v>
      </c>
      <c r="B17" s="236" t="s">
        <v>21</v>
      </c>
      <c r="C17" s="238">
        <v>58</v>
      </c>
      <c r="D17" s="319">
        <f>'CD Ratio_2'!C17</f>
        <v>58</v>
      </c>
      <c r="E17" s="25">
        <v>125053</v>
      </c>
      <c r="F17" s="204">
        <f>'CD Ratio_2'!D17+'CD Ratio_2'!E17+'CD Ratio_2'!F17</f>
        <v>116422</v>
      </c>
      <c r="G17" s="25">
        <v>86199</v>
      </c>
      <c r="H17" s="204">
        <f>'CD Ratio_2'!G17+'CD Ratio_2'!H17+'CD Ratio_2'!I17</f>
        <v>88813</v>
      </c>
      <c r="I17" s="320">
        <f t="shared" si="0"/>
        <v>68.92997369115496</v>
      </c>
      <c r="J17" s="320">
        <f t="shared" si="1"/>
        <v>76.28540997405989</v>
      </c>
      <c r="K17" s="34">
        <v>17129</v>
      </c>
      <c r="L17" s="320">
        <f t="shared" si="2"/>
        <v>19.286590927003928</v>
      </c>
    </row>
    <row r="18" spans="1:12" ht="15" customHeight="1">
      <c r="A18" s="235">
        <v>13</v>
      </c>
      <c r="B18" s="236" t="s">
        <v>22</v>
      </c>
      <c r="C18" s="238">
        <v>72</v>
      </c>
      <c r="D18" s="319">
        <f>'CD Ratio_2'!C18</f>
        <v>72</v>
      </c>
      <c r="E18" s="25">
        <v>406467</v>
      </c>
      <c r="F18" s="204">
        <f>'CD Ratio_2'!D18+'CD Ratio_2'!E18+'CD Ratio_2'!F18</f>
        <v>406467</v>
      </c>
      <c r="G18" s="25">
        <v>180804</v>
      </c>
      <c r="H18" s="204">
        <f>'CD Ratio_2'!G18+'CD Ratio_2'!H18+'CD Ratio_2'!I18</f>
        <v>180804</v>
      </c>
      <c r="I18" s="320">
        <f t="shared" si="0"/>
        <v>44.4818398541579</v>
      </c>
      <c r="J18" s="320">
        <f t="shared" si="1"/>
        <v>44.4818398541579</v>
      </c>
      <c r="K18" s="34">
        <v>16989</v>
      </c>
      <c r="L18" s="320">
        <f t="shared" si="2"/>
        <v>9.396362912324948</v>
      </c>
    </row>
    <row r="19" spans="1:12" ht="15" customHeight="1">
      <c r="A19" s="235">
        <v>14</v>
      </c>
      <c r="B19" s="236" t="s">
        <v>23</v>
      </c>
      <c r="C19" s="238">
        <v>34</v>
      </c>
      <c r="D19" s="319">
        <f>'CD Ratio_2'!C19</f>
        <v>34</v>
      </c>
      <c r="E19" s="25">
        <v>161768</v>
      </c>
      <c r="F19" s="204">
        <f>'CD Ratio_2'!D19+'CD Ratio_2'!E19+'CD Ratio_2'!F19</f>
        <v>133873</v>
      </c>
      <c r="G19" s="25">
        <v>54111</v>
      </c>
      <c r="H19" s="204">
        <f>'CD Ratio_2'!G19+'CD Ratio_2'!H19+'CD Ratio_2'!I19</f>
        <v>55275</v>
      </c>
      <c r="I19" s="320">
        <f t="shared" si="0"/>
        <v>33.44975520498492</v>
      </c>
      <c r="J19" s="320">
        <f t="shared" si="1"/>
        <v>41.28913223726965</v>
      </c>
      <c r="K19" s="34">
        <v>3234</v>
      </c>
      <c r="L19" s="320">
        <f t="shared" si="2"/>
        <v>5.850746268656716</v>
      </c>
    </row>
    <row r="20" spans="1:12" ht="15" customHeight="1">
      <c r="A20" s="235">
        <v>15</v>
      </c>
      <c r="B20" s="236" t="s">
        <v>24</v>
      </c>
      <c r="C20" s="238">
        <v>283</v>
      </c>
      <c r="D20" s="319">
        <f>'CD Ratio_2'!C20</f>
        <v>284</v>
      </c>
      <c r="E20" s="25">
        <v>1677635</v>
      </c>
      <c r="F20" s="204">
        <f>'CD Ratio_2'!D20+'CD Ratio_2'!E20+'CD Ratio_2'!F20</f>
        <v>1685660</v>
      </c>
      <c r="G20" s="25">
        <v>1046442</v>
      </c>
      <c r="H20" s="204">
        <f>'CD Ratio_2'!G20+'CD Ratio_2'!H20+'CD Ratio_2'!I20</f>
        <v>1079349</v>
      </c>
      <c r="I20" s="320">
        <f t="shared" si="0"/>
        <v>62.376023390069946</v>
      </c>
      <c r="J20" s="320">
        <f t="shared" si="1"/>
        <v>64.0312399890844</v>
      </c>
      <c r="K20" s="321">
        <v>112040</v>
      </c>
      <c r="L20" s="320">
        <f t="shared" si="2"/>
        <v>10.380331106991344</v>
      </c>
    </row>
    <row r="21" spans="1:12" ht="15" customHeight="1">
      <c r="A21" s="235">
        <v>16</v>
      </c>
      <c r="B21" s="236" t="s">
        <v>25</v>
      </c>
      <c r="C21" s="238">
        <v>78</v>
      </c>
      <c r="D21" s="319">
        <f>'CD Ratio_2'!C21</f>
        <v>79</v>
      </c>
      <c r="E21" s="25">
        <v>333381</v>
      </c>
      <c r="F21" s="204">
        <f>'CD Ratio_2'!D21+'CD Ratio_2'!E21+'CD Ratio_2'!F21</f>
        <v>335204</v>
      </c>
      <c r="G21" s="25">
        <v>108715</v>
      </c>
      <c r="H21" s="204">
        <f>'CD Ratio_2'!G21+'CD Ratio_2'!H21+'CD Ratio_2'!I21</f>
        <v>131240</v>
      </c>
      <c r="I21" s="320">
        <f t="shared" si="0"/>
        <v>32.60983679333855</v>
      </c>
      <c r="J21" s="320">
        <f t="shared" si="1"/>
        <v>39.15227741912388</v>
      </c>
      <c r="K21" s="25">
        <v>4200</v>
      </c>
      <c r="L21" s="320">
        <f t="shared" si="2"/>
        <v>3.200243828101189</v>
      </c>
    </row>
    <row r="22" spans="1:12" ht="15" customHeight="1">
      <c r="A22" s="235">
        <v>17</v>
      </c>
      <c r="B22" s="236" t="s">
        <v>26</v>
      </c>
      <c r="C22" s="238">
        <v>169</v>
      </c>
      <c r="D22" s="319">
        <f>'CD Ratio_2'!C22</f>
        <v>169</v>
      </c>
      <c r="E22" s="25">
        <v>615229</v>
      </c>
      <c r="F22" s="204">
        <f>'CD Ratio_2'!D22+'CD Ratio_2'!E22+'CD Ratio_2'!F22</f>
        <v>617586</v>
      </c>
      <c r="G22" s="25">
        <v>441705</v>
      </c>
      <c r="H22" s="204">
        <f>'CD Ratio_2'!G22+'CD Ratio_2'!H22+'CD Ratio_2'!I22</f>
        <v>470129</v>
      </c>
      <c r="I22" s="320">
        <f t="shared" si="0"/>
        <v>71.79521771567985</v>
      </c>
      <c r="J22" s="320">
        <f t="shared" si="1"/>
        <v>76.12364917598521</v>
      </c>
      <c r="K22" s="26">
        <v>14498</v>
      </c>
      <c r="L22" s="320">
        <f t="shared" si="2"/>
        <v>3.08383443693114</v>
      </c>
    </row>
    <row r="23" spans="1:12" ht="15" customHeight="1">
      <c r="A23" s="235">
        <v>18</v>
      </c>
      <c r="B23" s="236" t="s">
        <v>27</v>
      </c>
      <c r="C23" s="238">
        <v>278</v>
      </c>
      <c r="D23" s="319">
        <f>'CD Ratio_2'!C23</f>
        <v>278</v>
      </c>
      <c r="E23" s="25">
        <v>1689770</v>
      </c>
      <c r="F23" s="204">
        <f>'CD Ratio_2'!D23+'CD Ratio_2'!E23+'CD Ratio_2'!F23</f>
        <v>1780369</v>
      </c>
      <c r="G23" s="25">
        <v>667943</v>
      </c>
      <c r="H23" s="204">
        <f>'CD Ratio_2'!G23+'CD Ratio_2'!H23+'CD Ratio_2'!I23</f>
        <v>632967</v>
      </c>
      <c r="I23" s="320">
        <f t="shared" si="0"/>
        <v>39.52863407445984</v>
      </c>
      <c r="J23" s="320">
        <f t="shared" si="1"/>
        <v>35.55257365186655</v>
      </c>
      <c r="K23" s="25">
        <v>59649</v>
      </c>
      <c r="L23" s="320">
        <f t="shared" si="2"/>
        <v>9.423714032485107</v>
      </c>
    </row>
    <row r="24" spans="1:12" ht="15" customHeight="1">
      <c r="A24" s="235">
        <v>19</v>
      </c>
      <c r="B24" s="236" t="s">
        <v>28</v>
      </c>
      <c r="C24" s="238">
        <v>13</v>
      </c>
      <c r="D24" s="319">
        <f>'CD Ratio_2'!C24</f>
        <v>13</v>
      </c>
      <c r="E24" s="25">
        <v>23510</v>
      </c>
      <c r="F24" s="204">
        <f>'CD Ratio_2'!D24+'CD Ratio_2'!E24+'CD Ratio_2'!F24</f>
        <v>23510</v>
      </c>
      <c r="G24" s="25">
        <v>41402</v>
      </c>
      <c r="H24" s="204">
        <f>'CD Ratio_2'!G24+'CD Ratio_2'!H24+'CD Ratio_2'!I24</f>
        <v>41402</v>
      </c>
      <c r="I24" s="320">
        <f t="shared" si="0"/>
        <v>176.1037856231391</v>
      </c>
      <c r="J24" s="320">
        <f t="shared" si="1"/>
        <v>176.1037856231391</v>
      </c>
      <c r="K24" s="25">
        <v>198</v>
      </c>
      <c r="L24" s="320">
        <f t="shared" si="2"/>
        <v>0.4782377662914835</v>
      </c>
    </row>
    <row r="25" spans="1:12" ht="15" customHeight="1">
      <c r="A25" s="235">
        <v>20</v>
      </c>
      <c r="B25" s="236" t="s">
        <v>29</v>
      </c>
      <c r="C25" s="238">
        <v>48</v>
      </c>
      <c r="D25" s="319">
        <f>'CD Ratio_2'!C25</f>
        <v>48</v>
      </c>
      <c r="E25" s="25">
        <v>100947</v>
      </c>
      <c r="F25" s="204">
        <f>'CD Ratio_2'!D25+'CD Ratio_2'!E25+'CD Ratio_2'!F25</f>
        <v>106235</v>
      </c>
      <c r="G25" s="25">
        <v>51964</v>
      </c>
      <c r="H25" s="204">
        <f>'CD Ratio_2'!G25+'CD Ratio_2'!H25+'CD Ratio_2'!I25</f>
        <v>57285</v>
      </c>
      <c r="I25" s="320">
        <f t="shared" si="0"/>
        <v>51.476517380407536</v>
      </c>
      <c r="J25" s="320">
        <f t="shared" si="1"/>
        <v>53.922906763307765</v>
      </c>
      <c r="K25" s="26">
        <v>775</v>
      </c>
      <c r="L25" s="320">
        <f t="shared" si="2"/>
        <v>1.3528846993104653</v>
      </c>
    </row>
    <row r="26" spans="1:12" ht="15" customHeight="1">
      <c r="A26" s="235">
        <v>21</v>
      </c>
      <c r="B26" s="236" t="s">
        <v>30</v>
      </c>
      <c r="C26" s="238">
        <v>2</v>
      </c>
      <c r="D26" s="319">
        <f>'CD Ratio_2'!C26</f>
        <v>2</v>
      </c>
      <c r="E26" s="25">
        <v>1290</v>
      </c>
      <c r="F26" s="204">
        <f>'CD Ratio_2'!D26+'CD Ratio_2'!E26+'CD Ratio_2'!F26</f>
        <v>1290</v>
      </c>
      <c r="G26" s="25">
        <v>128</v>
      </c>
      <c r="H26" s="204">
        <f>'CD Ratio_2'!G26+'CD Ratio_2'!H26+'CD Ratio_2'!I26</f>
        <v>128</v>
      </c>
      <c r="I26" s="320">
        <f t="shared" si="0"/>
        <v>9.922480620155039</v>
      </c>
      <c r="J26" s="320">
        <f t="shared" si="1"/>
        <v>9.922480620155039</v>
      </c>
      <c r="K26" s="25">
        <v>0</v>
      </c>
      <c r="L26" s="320">
        <f t="shared" si="2"/>
        <v>0</v>
      </c>
    </row>
    <row r="27" spans="1:17" s="325" customFormat="1" ht="15" customHeight="1">
      <c r="A27" s="301"/>
      <c r="B27" s="301" t="s">
        <v>31</v>
      </c>
      <c r="C27" s="322">
        <f>SUM(C6:C26)</f>
        <v>2911</v>
      </c>
      <c r="D27" s="322">
        <f>SUM(D6:D26)</f>
        <v>2926</v>
      </c>
      <c r="E27" s="322">
        <f>SUM(E6:E26)</f>
        <v>12652076</v>
      </c>
      <c r="F27" s="32">
        <f>'CD Ratio_2'!D27+'CD Ratio_2'!E27+'CD Ratio_2'!F27</f>
        <v>12977388</v>
      </c>
      <c r="G27" s="322">
        <f>SUM(G6:G26)</f>
        <v>8224098</v>
      </c>
      <c r="H27" s="32">
        <f>'CD Ratio_2'!G27+'CD Ratio_2'!H27+'CD Ratio_2'!I27</f>
        <v>8745627</v>
      </c>
      <c r="I27" s="323">
        <f t="shared" si="0"/>
        <v>65.00196489493108</v>
      </c>
      <c r="J27" s="323">
        <f t="shared" si="1"/>
        <v>67.39127318995163</v>
      </c>
      <c r="K27" s="32">
        <f>SUM(K6:K26)</f>
        <v>446348</v>
      </c>
      <c r="L27" s="323">
        <f t="shared" si="2"/>
        <v>5.103670668781095</v>
      </c>
      <c r="M27" s="317"/>
      <c r="N27" s="324"/>
      <c r="O27" s="317"/>
      <c r="P27" s="324"/>
      <c r="Q27" s="324"/>
    </row>
    <row r="28" spans="1:12" ht="15" customHeight="1">
      <c r="A28" s="235">
        <v>22</v>
      </c>
      <c r="B28" s="236" t="s">
        <v>32</v>
      </c>
      <c r="C28" s="238">
        <v>4</v>
      </c>
      <c r="D28" s="319">
        <f>'CD Ratio_2'!C28</f>
        <v>5</v>
      </c>
      <c r="E28" s="25">
        <v>16257</v>
      </c>
      <c r="F28" s="204">
        <f>'CD Ratio_2'!D28+'CD Ratio_2'!E28+'CD Ratio_2'!F28</f>
        <v>21411</v>
      </c>
      <c r="G28" s="25">
        <v>27769</v>
      </c>
      <c r="H28" s="204">
        <f>'CD Ratio_2'!G28+'CD Ratio_2'!H28+'CD Ratio_2'!I28</f>
        <v>31140</v>
      </c>
      <c r="I28" s="320">
        <f t="shared" si="0"/>
        <v>170.81257304545733</v>
      </c>
      <c r="J28" s="320">
        <f t="shared" si="1"/>
        <v>145.43926019335856</v>
      </c>
      <c r="K28" s="25">
        <v>0</v>
      </c>
      <c r="L28" s="320">
        <f t="shared" si="2"/>
        <v>0</v>
      </c>
    </row>
    <row r="29" spans="1:12" ht="15" customHeight="1">
      <c r="A29" s="235">
        <v>23</v>
      </c>
      <c r="B29" s="236" t="s">
        <v>33</v>
      </c>
      <c r="C29" s="238">
        <v>3</v>
      </c>
      <c r="D29" s="319">
        <f>'CD Ratio_2'!C29</f>
        <v>3</v>
      </c>
      <c r="E29" s="25">
        <v>17920</v>
      </c>
      <c r="F29" s="204">
        <f>'CD Ratio_2'!D29+'CD Ratio_2'!E29+'CD Ratio_2'!F29</f>
        <v>17920</v>
      </c>
      <c r="G29" s="25">
        <v>74658</v>
      </c>
      <c r="H29" s="204">
        <f>'CD Ratio_2'!G29+'CD Ratio_2'!H29+'CD Ratio_2'!I29</f>
        <v>74658</v>
      </c>
      <c r="I29" s="320">
        <f t="shared" si="0"/>
        <v>416.6183035714286</v>
      </c>
      <c r="J29" s="320">
        <f t="shared" si="1"/>
        <v>416.6183035714286</v>
      </c>
      <c r="K29" s="25">
        <v>0</v>
      </c>
      <c r="L29" s="320">
        <f t="shared" si="2"/>
        <v>0</v>
      </c>
    </row>
    <row r="30" spans="1:12" ht="15" customHeight="1">
      <c r="A30" s="235">
        <v>24</v>
      </c>
      <c r="B30" s="236" t="s">
        <v>34</v>
      </c>
      <c r="C30" s="238">
        <v>7</v>
      </c>
      <c r="D30" s="319">
        <f>'CD Ratio_2'!C30</f>
        <v>7</v>
      </c>
      <c r="E30" s="25">
        <v>35890</v>
      </c>
      <c r="F30" s="204">
        <f>'CD Ratio_2'!D30+'CD Ratio_2'!E30+'CD Ratio_2'!F30</f>
        <v>35890</v>
      </c>
      <c r="G30" s="25">
        <v>91449</v>
      </c>
      <c r="H30" s="204">
        <f>'CD Ratio_2'!G30+'CD Ratio_2'!H30+'CD Ratio_2'!I30</f>
        <v>91449</v>
      </c>
      <c r="I30" s="320">
        <f t="shared" si="0"/>
        <v>254.803566453051</v>
      </c>
      <c r="J30" s="320">
        <f t="shared" si="1"/>
        <v>254.803566453051</v>
      </c>
      <c r="K30" s="25">
        <v>0</v>
      </c>
      <c r="L30" s="320">
        <f t="shared" si="2"/>
        <v>0</v>
      </c>
    </row>
    <row r="31" spans="1:12" ht="15" customHeight="1">
      <c r="A31" s="235">
        <v>25</v>
      </c>
      <c r="B31" s="236" t="s">
        <v>35</v>
      </c>
      <c r="C31" s="238">
        <v>3</v>
      </c>
      <c r="D31" s="319">
        <f>'CD Ratio_2'!C31</f>
        <v>3</v>
      </c>
      <c r="E31" s="25">
        <v>24213</v>
      </c>
      <c r="F31" s="204">
        <f>'CD Ratio_2'!D31+'CD Ratio_2'!E31+'CD Ratio_2'!F31</f>
        <v>24213</v>
      </c>
      <c r="G31" s="25">
        <v>97842</v>
      </c>
      <c r="H31" s="204">
        <f>'CD Ratio_2'!G31+'CD Ratio_2'!H31+'CD Ratio_2'!I31</f>
        <v>97842</v>
      </c>
      <c r="I31" s="320">
        <f t="shared" si="0"/>
        <v>404.0887126750093</v>
      </c>
      <c r="J31" s="320">
        <f t="shared" si="1"/>
        <v>404.0887126750093</v>
      </c>
      <c r="K31" s="25">
        <v>0</v>
      </c>
      <c r="L31" s="320">
        <f t="shared" si="2"/>
        <v>0</v>
      </c>
    </row>
    <row r="32" spans="1:12" ht="15" customHeight="1">
      <c r="A32" s="235">
        <v>26</v>
      </c>
      <c r="B32" s="236" t="s">
        <v>36</v>
      </c>
      <c r="C32" s="238">
        <v>8</v>
      </c>
      <c r="D32" s="319">
        <f>'CD Ratio_2'!C32</f>
        <v>8</v>
      </c>
      <c r="E32" s="25">
        <v>61488</v>
      </c>
      <c r="F32" s="204">
        <f>'CD Ratio_2'!D32+'CD Ratio_2'!E32+'CD Ratio_2'!F32</f>
        <v>55577</v>
      </c>
      <c r="G32" s="25">
        <v>148877</v>
      </c>
      <c r="H32" s="204">
        <f>'CD Ratio_2'!G32+'CD Ratio_2'!H32+'CD Ratio_2'!I32</f>
        <v>69770</v>
      </c>
      <c r="I32" s="320">
        <f t="shared" si="0"/>
        <v>242.1236664064533</v>
      </c>
      <c r="J32" s="320">
        <f t="shared" si="1"/>
        <v>125.53754250859168</v>
      </c>
      <c r="K32" s="26">
        <v>748</v>
      </c>
      <c r="L32" s="320">
        <f t="shared" si="2"/>
        <v>1.0720940232191487</v>
      </c>
    </row>
    <row r="33" spans="1:12" ht="15" customHeight="1">
      <c r="A33" s="235">
        <v>27</v>
      </c>
      <c r="B33" s="236" t="s">
        <v>37</v>
      </c>
      <c r="C33" s="238">
        <v>1064</v>
      </c>
      <c r="D33" s="319">
        <f>'CD Ratio_2'!C33</f>
        <v>1064</v>
      </c>
      <c r="E33" s="25">
        <v>12910446</v>
      </c>
      <c r="F33" s="204">
        <f>'CD Ratio_2'!D33+'CD Ratio_2'!E33+'CD Ratio_2'!F33</f>
        <v>12416125</v>
      </c>
      <c r="G33" s="25">
        <v>5288458</v>
      </c>
      <c r="H33" s="204">
        <f>'CD Ratio_2'!G33+'CD Ratio_2'!H33+'CD Ratio_2'!I33</f>
        <v>4981268</v>
      </c>
      <c r="I33" s="320">
        <f t="shared" si="0"/>
        <v>40.96262824692501</v>
      </c>
      <c r="J33" s="320">
        <f t="shared" si="1"/>
        <v>40.11934480363237</v>
      </c>
      <c r="K33" s="326">
        <v>148164</v>
      </c>
      <c r="L33" s="320">
        <f t="shared" si="2"/>
        <v>2.974423379749895</v>
      </c>
    </row>
    <row r="34" spans="1:17" s="328" customFormat="1" ht="15" customHeight="1">
      <c r="A34" s="301"/>
      <c r="B34" s="301" t="s">
        <v>31</v>
      </c>
      <c r="C34" s="322">
        <f>SUM(C28:C33)</f>
        <v>1089</v>
      </c>
      <c r="D34" s="322">
        <f>SUM(D28:D33)</f>
        <v>1090</v>
      </c>
      <c r="E34" s="322">
        <f>SUM(E28:E33)</f>
        <v>13066214</v>
      </c>
      <c r="F34" s="32">
        <f>'CD Ratio_2'!D34+'CD Ratio_2'!E34+'CD Ratio_2'!F34</f>
        <v>12571136</v>
      </c>
      <c r="G34" s="322">
        <f>SUM(G28:G33)</f>
        <v>5729053</v>
      </c>
      <c r="H34" s="32">
        <f>'CD Ratio_2'!G34+'CD Ratio_2'!H34+'CD Ratio_2'!I34</f>
        <v>5346127</v>
      </c>
      <c r="I34" s="323">
        <f t="shared" si="0"/>
        <v>43.84631232888119</v>
      </c>
      <c r="J34" s="323">
        <f t="shared" si="1"/>
        <v>42.52699994654421</v>
      </c>
      <c r="K34" s="32">
        <f>SUM(K28:K33)</f>
        <v>148912</v>
      </c>
      <c r="L34" s="323">
        <f t="shared" si="2"/>
        <v>2.785418303755223</v>
      </c>
      <c r="M34" s="317"/>
      <c r="N34" s="324"/>
      <c r="O34" s="317"/>
      <c r="P34" s="327"/>
      <c r="Q34" s="327"/>
    </row>
    <row r="35" spans="1:12" ht="15" customHeight="1">
      <c r="A35" s="235">
        <v>28</v>
      </c>
      <c r="B35" s="236" t="s">
        <v>38</v>
      </c>
      <c r="C35" s="238">
        <v>106</v>
      </c>
      <c r="D35" s="319">
        <f>'CD Ratio_2'!C35</f>
        <v>112</v>
      </c>
      <c r="E35" s="25">
        <v>530292</v>
      </c>
      <c r="F35" s="204">
        <f>'CD Ratio_2'!D35+'CD Ratio_2'!E35+'CD Ratio_2'!F35</f>
        <v>593478</v>
      </c>
      <c r="G35" s="25">
        <v>473611</v>
      </c>
      <c r="H35" s="204">
        <f>'CD Ratio_2'!G35+'CD Ratio_2'!H35+'CD Ratio_2'!I35</f>
        <v>523141</v>
      </c>
      <c r="I35" s="320">
        <f t="shared" si="0"/>
        <v>89.31136053344196</v>
      </c>
      <c r="J35" s="320">
        <f t="shared" si="1"/>
        <v>88.14833911282305</v>
      </c>
      <c r="K35" s="25">
        <v>1938</v>
      </c>
      <c r="L35" s="320">
        <f t="shared" si="2"/>
        <v>0.37045461930913465</v>
      </c>
    </row>
    <row r="36" spans="1:12" ht="15" customHeight="1">
      <c r="A36" s="235">
        <v>29</v>
      </c>
      <c r="B36" s="236" t="s">
        <v>39</v>
      </c>
      <c r="C36" s="238">
        <v>1</v>
      </c>
      <c r="D36" s="319">
        <f>'CD Ratio_2'!C36</f>
        <v>1</v>
      </c>
      <c r="E36" s="25">
        <v>0</v>
      </c>
      <c r="F36" s="204">
        <f>'CD Ratio_2'!D36+'CD Ratio_2'!E36+'CD Ratio_2'!F36</f>
        <v>0</v>
      </c>
      <c r="G36" s="25">
        <v>0</v>
      </c>
      <c r="H36" s="204">
        <f>'CD Ratio_2'!G36+'CD Ratio_2'!H36+'CD Ratio_2'!I36</f>
        <v>0</v>
      </c>
      <c r="I36" s="320" t="e">
        <f t="shared" si="0"/>
        <v>#DIV/0!</v>
      </c>
      <c r="J36" s="320" t="e">
        <f t="shared" si="1"/>
        <v>#DIV/0!</v>
      </c>
      <c r="K36" s="25">
        <v>0</v>
      </c>
      <c r="L36" s="320" t="e">
        <f t="shared" si="2"/>
        <v>#DIV/0!</v>
      </c>
    </row>
    <row r="37" spans="1:12" ht="15" customHeight="1">
      <c r="A37" s="235">
        <v>30</v>
      </c>
      <c r="B37" s="236" t="s">
        <v>40</v>
      </c>
      <c r="C37" s="238">
        <v>1</v>
      </c>
      <c r="D37" s="319">
        <f>'CD Ratio_2'!C37</f>
        <v>1</v>
      </c>
      <c r="E37" s="25">
        <v>0</v>
      </c>
      <c r="F37" s="204">
        <f>'CD Ratio_2'!D37+'CD Ratio_2'!E37+'CD Ratio_2'!F37</f>
        <v>0</v>
      </c>
      <c r="G37" s="25">
        <v>0</v>
      </c>
      <c r="H37" s="204">
        <f>'CD Ratio_2'!G37+'CD Ratio_2'!H37+'CD Ratio_2'!I37</f>
        <v>0</v>
      </c>
      <c r="I37" s="320" t="e">
        <f t="shared" si="0"/>
        <v>#DIV/0!</v>
      </c>
      <c r="J37" s="320" t="e">
        <f t="shared" si="1"/>
        <v>#DIV/0!</v>
      </c>
      <c r="K37" s="25">
        <v>0</v>
      </c>
      <c r="L37" s="320" t="e">
        <f t="shared" si="2"/>
        <v>#DIV/0!</v>
      </c>
    </row>
    <row r="38" spans="1:12" ht="15" customHeight="1">
      <c r="A38" s="235">
        <v>31</v>
      </c>
      <c r="B38" s="236" t="s">
        <v>41</v>
      </c>
      <c r="C38" s="238">
        <v>115</v>
      </c>
      <c r="D38" s="319">
        <f>'CD Ratio_2'!C38</f>
        <v>116</v>
      </c>
      <c r="E38" s="25">
        <v>520797</v>
      </c>
      <c r="F38" s="204">
        <f>'CD Ratio_2'!D38+'CD Ratio_2'!E38+'CD Ratio_2'!F38</f>
        <v>572795</v>
      </c>
      <c r="G38" s="25">
        <v>948198</v>
      </c>
      <c r="H38" s="204">
        <f>'CD Ratio_2'!G38+'CD Ratio_2'!H38+'CD Ratio_2'!I38</f>
        <v>996088</v>
      </c>
      <c r="I38" s="320">
        <f t="shared" si="0"/>
        <v>182.0667169741761</v>
      </c>
      <c r="J38" s="320">
        <f t="shared" si="1"/>
        <v>173.89956267076354</v>
      </c>
      <c r="K38" s="25">
        <v>2450</v>
      </c>
      <c r="L38" s="320">
        <f t="shared" si="2"/>
        <v>0.24596220414260586</v>
      </c>
    </row>
    <row r="39" spans="1:12" ht="15" customHeight="1">
      <c r="A39" s="235">
        <v>32</v>
      </c>
      <c r="B39" s="236" t="s">
        <v>42</v>
      </c>
      <c r="C39" s="238">
        <v>186</v>
      </c>
      <c r="D39" s="319">
        <f>'CD Ratio_2'!C39</f>
        <v>186</v>
      </c>
      <c r="E39" s="25">
        <v>485741</v>
      </c>
      <c r="F39" s="204">
        <f>'CD Ratio_2'!D39+'CD Ratio_2'!E39+'CD Ratio_2'!F39</f>
        <v>496609</v>
      </c>
      <c r="G39" s="25">
        <v>866549</v>
      </c>
      <c r="H39" s="204">
        <f>'CD Ratio_2'!G39+'CD Ratio_2'!H39+'CD Ratio_2'!I39</f>
        <v>869909</v>
      </c>
      <c r="I39" s="320">
        <f t="shared" si="0"/>
        <v>178.39733520538724</v>
      </c>
      <c r="J39" s="320">
        <f t="shared" si="1"/>
        <v>175.16980159441331</v>
      </c>
      <c r="K39" s="26">
        <v>26573</v>
      </c>
      <c r="L39" s="320">
        <f t="shared" si="2"/>
        <v>3.0546873293643357</v>
      </c>
    </row>
    <row r="40" spans="1:12" ht="15" customHeight="1">
      <c r="A40" s="235">
        <v>33</v>
      </c>
      <c r="B40" s="236" t="s">
        <v>43</v>
      </c>
      <c r="C40" s="238">
        <v>46</v>
      </c>
      <c r="D40" s="319">
        <f>'CD Ratio_2'!C40</f>
        <v>46</v>
      </c>
      <c r="E40" s="25">
        <v>280695</v>
      </c>
      <c r="F40" s="204">
        <f>'CD Ratio_2'!D40+'CD Ratio_2'!E40+'CD Ratio_2'!F40</f>
        <v>280695</v>
      </c>
      <c r="G40" s="25">
        <v>262113</v>
      </c>
      <c r="H40" s="204">
        <f>'CD Ratio_2'!G40+'CD Ratio_2'!H40+'CD Ratio_2'!I40</f>
        <v>262113</v>
      </c>
      <c r="I40" s="320">
        <f t="shared" si="0"/>
        <v>93.38000320632716</v>
      </c>
      <c r="J40" s="320">
        <f t="shared" si="1"/>
        <v>93.38000320632716</v>
      </c>
      <c r="K40" s="25">
        <v>0</v>
      </c>
      <c r="L40" s="320">
        <f t="shared" si="2"/>
        <v>0</v>
      </c>
    </row>
    <row r="41" spans="1:12" ht="15" customHeight="1">
      <c r="A41" s="235">
        <v>34</v>
      </c>
      <c r="B41" s="236" t="s">
        <v>44</v>
      </c>
      <c r="C41" s="238">
        <v>2</v>
      </c>
      <c r="D41" s="319">
        <f>'CD Ratio_2'!C41</f>
        <v>2</v>
      </c>
      <c r="E41" s="25">
        <v>4127</v>
      </c>
      <c r="F41" s="204">
        <f>'CD Ratio_2'!D41+'CD Ratio_2'!E41+'CD Ratio_2'!F41</f>
        <v>4127</v>
      </c>
      <c r="G41" s="25">
        <v>15726</v>
      </c>
      <c r="H41" s="204">
        <f>'CD Ratio_2'!G41+'CD Ratio_2'!H41+'CD Ratio_2'!I41</f>
        <v>15726</v>
      </c>
      <c r="I41" s="320">
        <f t="shared" si="0"/>
        <v>381.05161133995637</v>
      </c>
      <c r="J41" s="320">
        <f t="shared" si="1"/>
        <v>381.05161133995637</v>
      </c>
      <c r="K41" s="25">
        <v>0</v>
      </c>
      <c r="L41" s="320">
        <f t="shared" si="2"/>
        <v>0</v>
      </c>
    </row>
    <row r="42" spans="1:12" ht="15" customHeight="1">
      <c r="A42" s="235">
        <v>35</v>
      </c>
      <c r="B42" s="236" t="s">
        <v>45</v>
      </c>
      <c r="C42" s="238">
        <v>7</v>
      </c>
      <c r="D42" s="319">
        <f>'CD Ratio_2'!C42</f>
        <v>7</v>
      </c>
      <c r="E42" s="25">
        <v>16788</v>
      </c>
      <c r="F42" s="204">
        <f>'CD Ratio_2'!D42+'CD Ratio_2'!E42+'CD Ratio_2'!F42</f>
        <v>16788</v>
      </c>
      <c r="G42" s="25">
        <v>25869</v>
      </c>
      <c r="H42" s="204">
        <f>'CD Ratio_2'!G42+'CD Ratio_2'!H42+'CD Ratio_2'!I42</f>
        <v>25869</v>
      </c>
      <c r="I42" s="320">
        <f t="shared" si="0"/>
        <v>154.09220872051466</v>
      </c>
      <c r="J42" s="320">
        <f t="shared" si="1"/>
        <v>154.09220872051466</v>
      </c>
      <c r="K42" s="26">
        <v>1441.21</v>
      </c>
      <c r="L42" s="320">
        <f t="shared" si="2"/>
        <v>5.571185588928834</v>
      </c>
    </row>
    <row r="43" spans="1:12" ht="15" customHeight="1">
      <c r="A43" s="235">
        <v>36</v>
      </c>
      <c r="B43" s="236" t="s">
        <v>46</v>
      </c>
      <c r="C43" s="238">
        <v>25</v>
      </c>
      <c r="D43" s="319">
        <f>'CD Ratio_2'!C43</f>
        <v>25</v>
      </c>
      <c r="E43" s="25">
        <v>53292</v>
      </c>
      <c r="F43" s="204">
        <f>'CD Ratio_2'!D43+'CD Ratio_2'!E43+'CD Ratio_2'!F43</f>
        <v>53292</v>
      </c>
      <c r="G43" s="25">
        <v>109397</v>
      </c>
      <c r="H43" s="204">
        <f>'CD Ratio_2'!G43+'CD Ratio_2'!H43+'CD Ratio_2'!I43</f>
        <v>109397</v>
      </c>
      <c r="I43" s="320">
        <f t="shared" si="0"/>
        <v>205.27846581100354</v>
      </c>
      <c r="J43" s="320">
        <f t="shared" si="1"/>
        <v>205.27846581100354</v>
      </c>
      <c r="K43" s="25">
        <v>0</v>
      </c>
      <c r="L43" s="320">
        <f t="shared" si="2"/>
        <v>0</v>
      </c>
    </row>
    <row r="44" spans="1:12" ht="15" customHeight="1">
      <c r="A44" s="235">
        <v>37</v>
      </c>
      <c r="B44" s="236" t="s">
        <v>47</v>
      </c>
      <c r="C44" s="238">
        <v>2</v>
      </c>
      <c r="D44" s="319">
        <f>'CD Ratio_2'!C44</f>
        <v>2</v>
      </c>
      <c r="E44" s="25">
        <v>20999</v>
      </c>
      <c r="F44" s="204">
        <f>'CD Ratio_2'!D44+'CD Ratio_2'!E44+'CD Ratio_2'!F44</f>
        <v>20999</v>
      </c>
      <c r="G44" s="25">
        <v>889</v>
      </c>
      <c r="H44" s="204">
        <f>'CD Ratio_2'!G44+'CD Ratio_2'!H44+'CD Ratio_2'!I44</f>
        <v>889</v>
      </c>
      <c r="I44" s="320">
        <f t="shared" si="0"/>
        <v>4.233534930234773</v>
      </c>
      <c r="J44" s="320">
        <f t="shared" si="1"/>
        <v>4.233534930234773</v>
      </c>
      <c r="K44" s="25">
        <v>0</v>
      </c>
      <c r="L44" s="320">
        <f t="shared" si="2"/>
        <v>0</v>
      </c>
    </row>
    <row r="45" spans="1:12" ht="15" customHeight="1">
      <c r="A45" s="235">
        <v>38</v>
      </c>
      <c r="B45" s="236" t="s">
        <v>48</v>
      </c>
      <c r="C45" s="238">
        <v>10</v>
      </c>
      <c r="D45" s="319">
        <f>'CD Ratio_2'!C45</f>
        <v>10</v>
      </c>
      <c r="E45" s="25">
        <v>37235</v>
      </c>
      <c r="F45" s="204">
        <f>'CD Ratio_2'!D45+'CD Ratio_2'!E45+'CD Ratio_2'!F45</f>
        <v>37235</v>
      </c>
      <c r="G45" s="25">
        <v>13709</v>
      </c>
      <c r="H45" s="204">
        <f>'CD Ratio_2'!G45+'CD Ratio_2'!H45+'CD Ratio_2'!I45</f>
        <v>13709</v>
      </c>
      <c r="I45" s="320">
        <f t="shared" si="0"/>
        <v>36.81751040687525</v>
      </c>
      <c r="J45" s="320">
        <f t="shared" si="1"/>
        <v>36.81751040687525</v>
      </c>
      <c r="K45" s="25">
        <v>59</v>
      </c>
      <c r="L45" s="320">
        <f t="shared" si="2"/>
        <v>0.4303742067255088</v>
      </c>
    </row>
    <row r="46" spans="1:12" ht="15" customHeight="1">
      <c r="A46" s="235">
        <v>39</v>
      </c>
      <c r="B46" s="236" t="s">
        <v>49</v>
      </c>
      <c r="C46" s="238">
        <v>2</v>
      </c>
      <c r="D46" s="319">
        <f>'CD Ratio_2'!C46</f>
        <v>2</v>
      </c>
      <c r="E46" s="25">
        <v>14315</v>
      </c>
      <c r="F46" s="204">
        <f>'CD Ratio_2'!D46+'CD Ratio_2'!E46+'CD Ratio_2'!F46</f>
        <v>14315</v>
      </c>
      <c r="G46" s="25">
        <v>3610</v>
      </c>
      <c r="H46" s="204">
        <f>'CD Ratio_2'!G46+'CD Ratio_2'!H46+'CD Ratio_2'!I46</f>
        <v>3610</v>
      </c>
      <c r="I46" s="320">
        <f t="shared" si="0"/>
        <v>25.218302479916172</v>
      </c>
      <c r="J46" s="320">
        <f t="shared" si="1"/>
        <v>25.218302479916172</v>
      </c>
      <c r="K46" s="25">
        <v>0</v>
      </c>
      <c r="L46" s="320">
        <f t="shared" si="2"/>
        <v>0</v>
      </c>
    </row>
    <row r="47" spans="1:12" ht="15" customHeight="1">
      <c r="A47" s="235">
        <v>40</v>
      </c>
      <c r="B47" s="236" t="s">
        <v>50</v>
      </c>
      <c r="C47" s="238">
        <v>8</v>
      </c>
      <c r="D47" s="319">
        <f>'CD Ratio_2'!C47</f>
        <v>8</v>
      </c>
      <c r="E47" s="25">
        <v>18531</v>
      </c>
      <c r="F47" s="204">
        <f>'CD Ratio_2'!D47+'CD Ratio_2'!E47+'CD Ratio_2'!F47</f>
        <v>18531</v>
      </c>
      <c r="G47" s="25">
        <v>12228</v>
      </c>
      <c r="H47" s="204">
        <f>'CD Ratio_2'!G47+'CD Ratio_2'!H47+'CD Ratio_2'!I47</f>
        <v>12228</v>
      </c>
      <c r="I47" s="320">
        <f t="shared" si="0"/>
        <v>65.98672494738547</v>
      </c>
      <c r="J47" s="320">
        <f t="shared" si="1"/>
        <v>65.98672494738547</v>
      </c>
      <c r="K47" s="25">
        <v>0</v>
      </c>
      <c r="L47" s="320">
        <f t="shared" si="2"/>
        <v>0</v>
      </c>
    </row>
    <row r="48" spans="1:12" ht="15" customHeight="1">
      <c r="A48" s="235">
        <v>41</v>
      </c>
      <c r="B48" s="236" t="s">
        <v>51</v>
      </c>
      <c r="C48" s="238">
        <v>13</v>
      </c>
      <c r="D48" s="319">
        <f>'CD Ratio_2'!C48</f>
        <v>13</v>
      </c>
      <c r="E48" s="25">
        <v>43317</v>
      </c>
      <c r="F48" s="204">
        <f>'CD Ratio_2'!D48+'CD Ratio_2'!E48+'CD Ratio_2'!F48</f>
        <v>43317</v>
      </c>
      <c r="G48" s="25">
        <v>58726</v>
      </c>
      <c r="H48" s="204">
        <f>'CD Ratio_2'!G48+'CD Ratio_2'!H48+'CD Ratio_2'!I48</f>
        <v>58726</v>
      </c>
      <c r="I48" s="320">
        <f t="shared" si="0"/>
        <v>135.5726389177459</v>
      </c>
      <c r="J48" s="320">
        <f t="shared" si="1"/>
        <v>135.5726389177459</v>
      </c>
      <c r="K48" s="25">
        <v>38</v>
      </c>
      <c r="L48" s="320">
        <f t="shared" si="2"/>
        <v>0.06470728467799612</v>
      </c>
    </row>
    <row r="49" spans="1:12" ht="15" customHeight="1">
      <c r="A49" s="235">
        <v>42</v>
      </c>
      <c r="B49" s="236" t="s">
        <v>52</v>
      </c>
      <c r="C49" s="238">
        <v>19</v>
      </c>
      <c r="D49" s="319">
        <f>'CD Ratio_2'!C49</f>
        <v>19</v>
      </c>
      <c r="E49" s="25">
        <v>91670</v>
      </c>
      <c r="F49" s="204">
        <f>'CD Ratio_2'!D49+'CD Ratio_2'!E49+'CD Ratio_2'!F49</f>
        <v>91670</v>
      </c>
      <c r="G49" s="25">
        <v>58821</v>
      </c>
      <c r="H49" s="204">
        <f>'CD Ratio_2'!G49+'CD Ratio_2'!H49+'CD Ratio_2'!I49</f>
        <v>58821</v>
      </c>
      <c r="I49" s="320">
        <f t="shared" si="0"/>
        <v>64.16603032616996</v>
      </c>
      <c r="J49" s="320">
        <f t="shared" si="1"/>
        <v>64.16603032616996</v>
      </c>
      <c r="K49" s="25">
        <v>0</v>
      </c>
      <c r="L49" s="320">
        <f t="shared" si="2"/>
        <v>0</v>
      </c>
    </row>
    <row r="50" spans="1:12" ht="15" customHeight="1">
      <c r="A50" s="235">
        <v>43</v>
      </c>
      <c r="B50" s="236" t="s">
        <v>53</v>
      </c>
      <c r="C50" s="238">
        <v>3</v>
      </c>
      <c r="D50" s="319">
        <f>'CD Ratio_2'!C50</f>
        <v>3</v>
      </c>
      <c r="E50" s="25">
        <v>11060</v>
      </c>
      <c r="F50" s="204">
        <f>'CD Ratio_2'!D50+'CD Ratio_2'!E50+'CD Ratio_2'!F50</f>
        <v>11060</v>
      </c>
      <c r="G50" s="25">
        <v>3783</v>
      </c>
      <c r="H50" s="204">
        <f>'CD Ratio_2'!G50+'CD Ratio_2'!H50+'CD Ratio_2'!I50</f>
        <v>3783</v>
      </c>
      <c r="I50" s="320">
        <f t="shared" si="0"/>
        <v>34.20433996383363</v>
      </c>
      <c r="J50" s="320">
        <f t="shared" si="1"/>
        <v>34.20433996383363</v>
      </c>
      <c r="K50" s="25">
        <v>198</v>
      </c>
      <c r="L50" s="320">
        <f t="shared" si="2"/>
        <v>5.233941316415543</v>
      </c>
    </row>
    <row r="51" spans="1:12" ht="15" customHeight="1">
      <c r="A51" s="235">
        <v>44</v>
      </c>
      <c r="B51" s="236" t="s">
        <v>54</v>
      </c>
      <c r="C51" s="238">
        <v>3</v>
      </c>
      <c r="D51" s="319">
        <f>'CD Ratio_2'!C51</f>
        <v>3</v>
      </c>
      <c r="E51" s="25">
        <v>0</v>
      </c>
      <c r="F51" s="204">
        <f>'CD Ratio_2'!D51+'CD Ratio_2'!E51+'CD Ratio_2'!F51</f>
        <v>0</v>
      </c>
      <c r="G51" s="25">
        <v>0</v>
      </c>
      <c r="H51" s="204">
        <f>'CD Ratio_2'!G51+'CD Ratio_2'!H51+'CD Ratio_2'!I51</f>
        <v>0</v>
      </c>
      <c r="I51" s="320" t="e">
        <f t="shared" si="0"/>
        <v>#DIV/0!</v>
      </c>
      <c r="J51" s="320" t="e">
        <f t="shared" si="1"/>
        <v>#DIV/0!</v>
      </c>
      <c r="K51" s="25">
        <v>0</v>
      </c>
      <c r="L51" s="320" t="e">
        <f t="shared" si="2"/>
        <v>#DIV/0!</v>
      </c>
    </row>
    <row r="52" spans="1:12" ht="15" customHeight="1">
      <c r="A52" s="235">
        <v>45</v>
      </c>
      <c r="B52" s="236" t="s">
        <v>55</v>
      </c>
      <c r="C52" s="238">
        <v>2</v>
      </c>
      <c r="D52" s="319">
        <f>'CD Ratio_2'!C52</f>
        <v>2</v>
      </c>
      <c r="E52" s="25">
        <v>0</v>
      </c>
      <c r="F52" s="204">
        <f>'CD Ratio_2'!D52+'CD Ratio_2'!E52+'CD Ratio_2'!F52</f>
        <v>0</v>
      </c>
      <c r="G52" s="25">
        <v>0</v>
      </c>
      <c r="H52" s="204">
        <f>'CD Ratio_2'!G52+'CD Ratio_2'!H52+'CD Ratio_2'!I52</f>
        <v>0</v>
      </c>
      <c r="I52" s="320" t="e">
        <f t="shared" si="0"/>
        <v>#DIV/0!</v>
      </c>
      <c r="J52" s="320" t="e">
        <f t="shared" si="1"/>
        <v>#DIV/0!</v>
      </c>
      <c r="K52" s="25">
        <v>0</v>
      </c>
      <c r="L52" s="320" t="e">
        <f t="shared" si="2"/>
        <v>#DIV/0!</v>
      </c>
    </row>
    <row r="53" spans="1:12" ht="15" customHeight="1">
      <c r="A53" s="235">
        <v>46</v>
      </c>
      <c r="B53" s="236" t="s">
        <v>315</v>
      </c>
      <c r="C53" s="238">
        <v>1</v>
      </c>
      <c r="D53" s="319">
        <f>'CD Ratio_2'!C53</f>
        <v>1</v>
      </c>
      <c r="E53" s="25">
        <v>0</v>
      </c>
      <c r="F53" s="204">
        <f>'CD Ratio_2'!D53+'CD Ratio_2'!E53+'CD Ratio_2'!F53</f>
        <v>0</v>
      </c>
      <c r="G53" s="25">
        <v>0</v>
      </c>
      <c r="H53" s="204">
        <f>'CD Ratio_2'!G53+'CD Ratio_2'!H53+'CD Ratio_2'!I53</f>
        <v>0</v>
      </c>
      <c r="I53" s="320" t="e">
        <f t="shared" si="0"/>
        <v>#DIV/0!</v>
      </c>
      <c r="J53" s="320" t="e">
        <f t="shared" si="1"/>
        <v>#DIV/0!</v>
      </c>
      <c r="K53" s="25">
        <v>0</v>
      </c>
      <c r="L53" s="320" t="e">
        <f t="shared" si="2"/>
        <v>#DIV/0!</v>
      </c>
    </row>
    <row r="54" spans="1:17" s="328" customFormat="1" ht="15" customHeight="1">
      <c r="A54" s="301"/>
      <c r="B54" s="301" t="s">
        <v>31</v>
      </c>
      <c r="C54" s="322">
        <f>SUM(C35:C53)</f>
        <v>552</v>
      </c>
      <c r="D54" s="322">
        <f>SUM(D35:D53)</f>
        <v>559</v>
      </c>
      <c r="E54" s="322">
        <f>SUM(E35:E53)</f>
        <v>2128859</v>
      </c>
      <c r="F54" s="32">
        <f>'CD Ratio_2'!D54+'CD Ratio_2'!E54+'CD Ratio_2'!F54</f>
        <v>2254911</v>
      </c>
      <c r="G54" s="322">
        <f>SUM(G35:G53)</f>
        <v>2853229</v>
      </c>
      <c r="H54" s="32">
        <f>'CD Ratio_2'!G54+'CD Ratio_2'!H54+'CD Ratio_2'!I54</f>
        <v>2954009</v>
      </c>
      <c r="I54" s="323">
        <f t="shared" si="0"/>
        <v>134.02620840553553</v>
      </c>
      <c r="J54" s="323">
        <f t="shared" si="1"/>
        <v>131.0033522387358</v>
      </c>
      <c r="K54" s="32">
        <f>SUM(K35:K53)</f>
        <v>32697.21</v>
      </c>
      <c r="L54" s="323">
        <f t="shared" si="2"/>
        <v>1.1068757745829483</v>
      </c>
      <c r="M54" s="317"/>
      <c r="N54" s="324"/>
      <c r="O54" s="317"/>
      <c r="P54" s="327"/>
      <c r="Q54" s="327"/>
    </row>
    <row r="55" spans="1:12" ht="15" customHeight="1">
      <c r="A55" s="235">
        <v>47</v>
      </c>
      <c r="B55" s="236" t="s">
        <v>56</v>
      </c>
      <c r="C55" s="238">
        <v>431</v>
      </c>
      <c r="D55" s="319">
        <f>'CD Ratio_2'!C55</f>
        <v>432</v>
      </c>
      <c r="E55" s="25">
        <v>536657</v>
      </c>
      <c r="F55" s="204">
        <f>'CD Ratio_2'!D55+'CD Ratio_2'!E55+'CD Ratio_2'!F55</f>
        <v>418361</v>
      </c>
      <c r="G55" s="25">
        <v>230533</v>
      </c>
      <c r="H55" s="204">
        <f>'CD Ratio_2'!G55+'CD Ratio_2'!H55+'CD Ratio_2'!I55</f>
        <v>236088</v>
      </c>
      <c r="I55" s="320">
        <f t="shared" si="0"/>
        <v>42.95723339116046</v>
      </c>
      <c r="J55" s="320">
        <f t="shared" si="1"/>
        <v>56.43164635326907</v>
      </c>
      <c r="K55" s="25">
        <v>48937</v>
      </c>
      <c r="L55" s="320">
        <f t="shared" si="2"/>
        <v>20.72828775710752</v>
      </c>
    </row>
    <row r="56" spans="1:12" ht="15" customHeight="1">
      <c r="A56" s="235">
        <v>48</v>
      </c>
      <c r="B56" s="236" t="s">
        <v>57</v>
      </c>
      <c r="C56" s="238">
        <v>451</v>
      </c>
      <c r="D56" s="319">
        <f>'CD Ratio_2'!C56</f>
        <v>455</v>
      </c>
      <c r="E56" s="25">
        <v>563416</v>
      </c>
      <c r="F56" s="204">
        <f>'CD Ratio_2'!D56+'CD Ratio_2'!E56+'CD Ratio_2'!F56</f>
        <v>594007</v>
      </c>
      <c r="G56" s="25">
        <v>333677</v>
      </c>
      <c r="H56" s="204">
        <f>'CD Ratio_2'!G56+'CD Ratio_2'!H56+'CD Ratio_2'!I56</f>
        <v>352775</v>
      </c>
      <c r="I56" s="320">
        <f t="shared" si="0"/>
        <v>59.223912703934566</v>
      </c>
      <c r="J56" s="320">
        <f t="shared" si="1"/>
        <v>59.38903076899768</v>
      </c>
      <c r="K56" s="26">
        <v>46776</v>
      </c>
      <c r="L56" s="320">
        <f t="shared" si="2"/>
        <v>13.25944298774006</v>
      </c>
    </row>
    <row r="57" spans="1:12" ht="15" customHeight="1">
      <c r="A57" s="235">
        <v>49</v>
      </c>
      <c r="B57" s="236" t="s">
        <v>58</v>
      </c>
      <c r="C57" s="238">
        <v>356</v>
      </c>
      <c r="D57" s="319">
        <f>'CD Ratio_2'!C57</f>
        <v>362</v>
      </c>
      <c r="E57" s="25">
        <v>427428</v>
      </c>
      <c r="F57" s="204">
        <f>'CD Ratio_2'!D57+'CD Ratio_2'!E57+'CD Ratio_2'!F57</f>
        <v>441708.01409010007</v>
      </c>
      <c r="G57" s="25">
        <v>363150</v>
      </c>
      <c r="H57" s="204">
        <f>'CD Ratio_2'!G57+'CD Ratio_2'!H57+'CD Ratio_2'!I57</f>
        <v>385101.2057033</v>
      </c>
      <c r="I57" s="320">
        <f t="shared" si="0"/>
        <v>84.96167775625368</v>
      </c>
      <c r="J57" s="320">
        <f t="shared" si="1"/>
        <v>87.18456387905759</v>
      </c>
      <c r="K57" s="25">
        <v>14255</v>
      </c>
      <c r="L57" s="320">
        <f t="shared" si="2"/>
        <v>3.701624349362001</v>
      </c>
    </row>
    <row r="58" spans="1:17" s="328" customFormat="1" ht="15" customHeight="1">
      <c r="A58" s="301"/>
      <c r="B58" s="301" t="s">
        <v>31</v>
      </c>
      <c r="C58" s="322">
        <f>SUM(C55:C57)</f>
        <v>1238</v>
      </c>
      <c r="D58" s="322">
        <f>SUM(D55:D57)</f>
        <v>1249</v>
      </c>
      <c r="E58" s="322">
        <f>SUM(E55:E57)</f>
        <v>1527501</v>
      </c>
      <c r="F58" s="32">
        <f>'CD Ratio_2'!D58+'CD Ratio_2'!E58+'CD Ratio_2'!F58</f>
        <v>1454076.0140901</v>
      </c>
      <c r="G58" s="322">
        <f>SUM(G55:G57)</f>
        <v>927360</v>
      </c>
      <c r="H58" s="32">
        <f>'CD Ratio_2'!G58+'CD Ratio_2'!H58+'CD Ratio_2'!I58</f>
        <v>973964.2057033001</v>
      </c>
      <c r="I58" s="323">
        <f t="shared" si="0"/>
        <v>60.710925884827574</v>
      </c>
      <c r="J58" s="323">
        <f t="shared" si="1"/>
        <v>66.98165682299395</v>
      </c>
      <c r="K58" s="32">
        <f>SUM(K55:K57)</f>
        <v>109968</v>
      </c>
      <c r="L58" s="323">
        <f t="shared" si="2"/>
        <v>11.29076400919601</v>
      </c>
      <c r="M58" s="317"/>
      <c r="N58" s="324"/>
      <c r="O58" s="317"/>
      <c r="P58" s="327"/>
      <c r="Q58" s="327"/>
    </row>
    <row r="59" spans="1:12" ht="15" customHeight="1">
      <c r="A59" s="235">
        <v>50</v>
      </c>
      <c r="B59" s="236" t="s">
        <v>59</v>
      </c>
      <c r="C59" s="238">
        <v>853</v>
      </c>
      <c r="D59" s="319">
        <f>'CD Ratio_2'!C59</f>
        <v>853</v>
      </c>
      <c r="E59" s="25">
        <v>1171912</v>
      </c>
      <c r="F59" s="204">
        <f>'CD Ratio_2'!D59+'CD Ratio_2'!E59+'CD Ratio_2'!F59</f>
        <v>1668470</v>
      </c>
      <c r="G59" s="25">
        <v>1511351</v>
      </c>
      <c r="H59" s="204">
        <f>'CD Ratio_2'!G59+'CD Ratio_2'!H59+'CD Ratio_2'!I59</f>
        <v>1607425</v>
      </c>
      <c r="I59" s="320">
        <f t="shared" si="0"/>
        <v>128.96454682604156</v>
      </c>
      <c r="J59" s="320">
        <f t="shared" si="1"/>
        <v>96.34125875802381</v>
      </c>
      <c r="K59" s="25">
        <v>0</v>
      </c>
      <c r="L59" s="320">
        <f t="shared" si="2"/>
        <v>0</v>
      </c>
    </row>
    <row r="60" spans="1:12" ht="15" customHeight="1">
      <c r="A60" s="235">
        <v>51</v>
      </c>
      <c r="B60" s="236" t="s">
        <v>60</v>
      </c>
      <c r="C60" s="238">
        <v>268</v>
      </c>
      <c r="D60" s="319">
        <f>'CD Ratio_2'!C60</f>
        <v>268</v>
      </c>
      <c r="E60" s="25">
        <v>4735</v>
      </c>
      <c r="F60" s="204">
        <f>'CD Ratio_2'!D60+'CD Ratio_2'!E60+'CD Ratio_2'!F60</f>
        <v>4735</v>
      </c>
      <c r="G60" s="25">
        <v>103725</v>
      </c>
      <c r="H60" s="204">
        <f>'CD Ratio_2'!G60+'CD Ratio_2'!H60+'CD Ratio_2'!I60</f>
        <v>103725</v>
      </c>
      <c r="I60" s="320">
        <f t="shared" si="0"/>
        <v>2190.601900739176</v>
      </c>
      <c r="J60" s="320">
        <f t="shared" si="1"/>
        <v>2190.601900739176</v>
      </c>
      <c r="K60" s="25">
        <v>0</v>
      </c>
      <c r="L60" s="320">
        <f t="shared" si="2"/>
        <v>0</v>
      </c>
    </row>
    <row r="61" spans="1:17" s="325" customFormat="1" ht="15" customHeight="1">
      <c r="A61" s="301"/>
      <c r="B61" s="301" t="s">
        <v>31</v>
      </c>
      <c r="C61" s="322">
        <f>SUM(C59:C60)</f>
        <v>1121</v>
      </c>
      <c r="D61" s="322">
        <f>SUM(D59:D60)</f>
        <v>1121</v>
      </c>
      <c r="E61" s="322">
        <f>SUM(E59:E60)</f>
        <v>1176647</v>
      </c>
      <c r="F61" s="32">
        <f>'CD Ratio_2'!D61+'CD Ratio_2'!E61+'CD Ratio_2'!F61</f>
        <v>1673205</v>
      </c>
      <c r="G61" s="322">
        <f>SUM(G59:G60)</f>
        <v>1615076</v>
      </c>
      <c r="H61" s="32">
        <f>'CD Ratio_2'!G61+'CD Ratio_2'!H61+'CD Ratio_2'!I61</f>
        <v>1711150</v>
      </c>
      <c r="I61" s="323">
        <f t="shared" si="0"/>
        <v>137.26087773138417</v>
      </c>
      <c r="J61" s="323">
        <f t="shared" si="1"/>
        <v>102.26780340723343</v>
      </c>
      <c r="K61" s="32">
        <v>0</v>
      </c>
      <c r="L61" s="323">
        <f t="shared" si="2"/>
        <v>0</v>
      </c>
      <c r="M61" s="317"/>
      <c r="N61" s="324"/>
      <c r="O61" s="317"/>
      <c r="P61" s="324"/>
      <c r="Q61" s="324"/>
    </row>
    <row r="62" spans="1:17" s="325" customFormat="1" ht="15" customHeight="1">
      <c r="A62" s="388" t="s">
        <v>0</v>
      </c>
      <c r="B62" s="389"/>
      <c r="C62" s="322">
        <f>C61+C58+C54+C34+C27</f>
        <v>6911</v>
      </c>
      <c r="D62" s="322">
        <f>D61+D58+D54+D34+D27</f>
        <v>6945</v>
      </c>
      <c r="E62" s="322">
        <f>E61+E58+E54+E34+E27</f>
        <v>30551297</v>
      </c>
      <c r="F62" s="32">
        <f>'CD Ratio_2'!D62+'CD Ratio_2'!E62+'CD Ratio_2'!F62</f>
        <v>30930716.0140901</v>
      </c>
      <c r="G62" s="322">
        <f>G61+G58+G54+G34+G27</f>
        <v>19348816</v>
      </c>
      <c r="H62" s="32">
        <f>'CD Ratio_2'!G62+'CD Ratio_2'!H62+'CD Ratio_2'!I62</f>
        <v>19730877.2057033</v>
      </c>
      <c r="I62" s="323">
        <f t="shared" si="0"/>
        <v>63.33222448788345</v>
      </c>
      <c r="J62" s="323">
        <f t="shared" si="1"/>
        <v>63.790560802779815</v>
      </c>
      <c r="K62" s="32">
        <f>K61+K58+K54+K34+K27</f>
        <v>737925.21</v>
      </c>
      <c r="L62" s="323">
        <f t="shared" si="2"/>
        <v>3.739951357999934</v>
      </c>
      <c r="M62" s="317"/>
      <c r="N62" s="324"/>
      <c r="O62" s="317"/>
      <c r="P62" s="324"/>
      <c r="Q62" s="324"/>
    </row>
    <row r="66" spans="6:12" ht="12.75">
      <c r="F66" s="317"/>
      <c r="H66" s="317"/>
      <c r="I66" s="317"/>
      <c r="J66" s="317"/>
      <c r="K66" s="317"/>
      <c r="L66" s="317"/>
    </row>
    <row r="67" spans="6:12" ht="12.75">
      <c r="F67" s="317"/>
      <c r="H67" s="317"/>
      <c r="I67" s="317"/>
      <c r="J67" s="317"/>
      <c r="L67" s="317"/>
    </row>
    <row r="68" spans="6:12" ht="12.75">
      <c r="F68" s="317"/>
      <c r="H68" s="317"/>
      <c r="I68" s="317"/>
      <c r="J68" s="317"/>
      <c r="L68" s="317"/>
    </row>
    <row r="69" spans="6:12" ht="12.75">
      <c r="F69" s="317"/>
      <c r="H69" s="317"/>
      <c r="I69" s="317"/>
      <c r="J69" s="317"/>
      <c r="L69" s="317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62:B62"/>
    <mergeCell ref="A1:L1"/>
    <mergeCell ref="A2:L2"/>
    <mergeCell ref="K3:L3"/>
    <mergeCell ref="A4:A5"/>
    <mergeCell ref="B4:B5"/>
    <mergeCell ref="C4:D4"/>
    <mergeCell ref="E4:F4"/>
    <mergeCell ref="G4:H4"/>
    <mergeCell ref="I4:J4"/>
    <mergeCell ref="K4:K5"/>
    <mergeCell ref="L4:L5"/>
  </mergeCells>
  <conditionalFormatting sqref="K1:K65 K67:K65536">
    <cfRule type="cellIs" priority="2" dxfId="83" operator="lessThan">
      <formula>0</formula>
    </cfRule>
  </conditionalFormatting>
  <conditionalFormatting sqref="L6:L62">
    <cfRule type="cellIs" priority="1" dxfId="83" operator="greaterThan">
      <formula>10</formula>
    </cfRule>
  </conditionalFormatting>
  <printOptions/>
  <pageMargins left="0.7" right="0.7" top="0.75" bottom="0.75" header="0.3" footer="0.3"/>
  <pageSetup horizontalDpi="600" verticalDpi="600" orientation="portrait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2" ySplit="5" topLeftCell="E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62" sqref="H62"/>
    </sheetView>
  </sheetViews>
  <sheetFormatPr defaultColWidth="9.140625" defaultRowHeight="12.75"/>
  <cols>
    <col min="1" max="1" width="5.7109375" style="57" bestFit="1" customWidth="1"/>
    <col min="2" max="2" width="23.140625" style="54" bestFit="1" customWidth="1"/>
    <col min="3" max="11" width="9.140625" style="65" customWidth="1"/>
    <col min="12" max="16384" width="9.140625" style="54" customWidth="1"/>
  </cols>
  <sheetData>
    <row r="1" spans="1:11" ht="14.25">
      <c r="A1" s="419" t="s">
        <v>519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28.5" customHeight="1">
      <c r="A3" s="66"/>
      <c r="B3" s="37" t="s">
        <v>66</v>
      </c>
      <c r="C3" s="35"/>
      <c r="D3" s="35"/>
      <c r="E3" s="16"/>
      <c r="F3" s="16"/>
      <c r="G3" s="16"/>
      <c r="H3" s="16"/>
      <c r="I3" s="16"/>
      <c r="J3" s="537" t="s">
        <v>274</v>
      </c>
      <c r="K3" s="439"/>
    </row>
    <row r="4" spans="1:11" ht="12.75" customHeight="1">
      <c r="A4" s="437" t="s">
        <v>3</v>
      </c>
      <c r="B4" s="437" t="s">
        <v>4</v>
      </c>
      <c r="C4" s="538" t="s">
        <v>312</v>
      </c>
      <c r="D4" s="538" t="s">
        <v>308</v>
      </c>
      <c r="E4" s="538" t="s">
        <v>270</v>
      </c>
      <c r="F4" s="541" t="s">
        <v>271</v>
      </c>
      <c r="G4" s="540" t="s">
        <v>272</v>
      </c>
      <c r="H4" s="540" t="s">
        <v>273</v>
      </c>
      <c r="I4" s="540" t="s">
        <v>310</v>
      </c>
      <c r="J4" s="540" t="s">
        <v>309</v>
      </c>
      <c r="K4" s="543" t="s">
        <v>311</v>
      </c>
    </row>
    <row r="5" spans="1:11" ht="51" customHeight="1">
      <c r="A5" s="438"/>
      <c r="B5" s="438"/>
      <c r="C5" s="539"/>
      <c r="D5" s="539"/>
      <c r="E5" s="539"/>
      <c r="F5" s="542"/>
      <c r="G5" s="540"/>
      <c r="H5" s="540"/>
      <c r="I5" s="540"/>
      <c r="J5" s="540"/>
      <c r="K5" s="544"/>
    </row>
    <row r="6" spans="1:11" ht="15" customHeight="1">
      <c r="A6" s="19">
        <v>1</v>
      </c>
      <c r="B6" s="20" t="s">
        <v>10</v>
      </c>
      <c r="C6" s="29">
        <v>2440</v>
      </c>
      <c r="D6" s="29">
        <v>1810</v>
      </c>
      <c r="E6" s="21">
        <v>596</v>
      </c>
      <c r="F6" s="21">
        <v>20</v>
      </c>
      <c r="G6" s="122">
        <v>279</v>
      </c>
      <c r="H6" s="122">
        <v>279</v>
      </c>
      <c r="I6" s="122">
        <v>955</v>
      </c>
      <c r="J6" s="122">
        <v>713</v>
      </c>
      <c r="K6" s="21">
        <v>38</v>
      </c>
    </row>
    <row r="7" spans="1:11" ht="15" customHeight="1">
      <c r="A7" s="19">
        <v>2</v>
      </c>
      <c r="B7" s="20" t="s">
        <v>11</v>
      </c>
      <c r="C7" s="29">
        <v>60</v>
      </c>
      <c r="D7" s="29">
        <v>20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ht="15" customHeight="1">
      <c r="A8" s="19">
        <v>3</v>
      </c>
      <c r="B8" s="20" t="s">
        <v>12</v>
      </c>
      <c r="C8" s="29">
        <v>2160</v>
      </c>
      <c r="D8" s="29">
        <v>1700</v>
      </c>
      <c r="E8" s="21">
        <v>3815</v>
      </c>
      <c r="F8" s="21">
        <v>318</v>
      </c>
      <c r="G8" s="21">
        <v>1023</v>
      </c>
      <c r="H8" s="21">
        <v>1079</v>
      </c>
      <c r="I8" s="21">
        <v>418</v>
      </c>
      <c r="J8" s="21">
        <v>533</v>
      </c>
      <c r="K8" s="21">
        <v>148</v>
      </c>
    </row>
    <row r="9" spans="1:11" ht="15" customHeight="1">
      <c r="A9" s="19">
        <v>4</v>
      </c>
      <c r="B9" s="20" t="s">
        <v>13</v>
      </c>
      <c r="C9" s="29">
        <v>7825</v>
      </c>
      <c r="D9" s="29">
        <v>6000</v>
      </c>
      <c r="E9" s="21">
        <v>56</v>
      </c>
      <c r="F9" s="21">
        <v>108</v>
      </c>
      <c r="G9" s="21">
        <v>778</v>
      </c>
      <c r="H9" s="21">
        <v>1032</v>
      </c>
      <c r="I9" s="21">
        <v>4860</v>
      </c>
      <c r="J9" s="21">
        <v>928</v>
      </c>
      <c r="K9" s="21">
        <v>9720</v>
      </c>
    </row>
    <row r="10" spans="1:11" ht="15" customHeight="1">
      <c r="A10" s="19">
        <v>5</v>
      </c>
      <c r="B10" s="20" t="s">
        <v>14</v>
      </c>
      <c r="C10" s="29">
        <v>2080</v>
      </c>
      <c r="D10" s="29">
        <v>1600</v>
      </c>
      <c r="E10" s="21">
        <v>450</v>
      </c>
      <c r="F10" s="21">
        <v>263</v>
      </c>
      <c r="G10" s="21">
        <v>195</v>
      </c>
      <c r="H10" s="21">
        <v>115</v>
      </c>
      <c r="I10" s="21">
        <v>1123</v>
      </c>
      <c r="J10" s="21">
        <v>662</v>
      </c>
      <c r="K10" s="21">
        <v>45</v>
      </c>
    </row>
    <row r="11" spans="1:11" ht="15" customHeight="1">
      <c r="A11" s="19">
        <v>6</v>
      </c>
      <c r="B11" s="20" t="s">
        <v>15</v>
      </c>
      <c r="C11" s="29">
        <v>2120</v>
      </c>
      <c r="D11" s="29">
        <v>1600</v>
      </c>
      <c r="E11" s="21">
        <v>290</v>
      </c>
      <c r="F11" s="21">
        <v>2</v>
      </c>
      <c r="G11" s="21">
        <v>96</v>
      </c>
      <c r="H11" s="21">
        <v>169</v>
      </c>
      <c r="I11" s="21">
        <v>814</v>
      </c>
      <c r="J11" s="21">
        <v>395</v>
      </c>
      <c r="K11" s="21">
        <v>14</v>
      </c>
    </row>
    <row r="12" spans="1:11" ht="15" customHeight="1">
      <c r="A12" s="19">
        <v>7</v>
      </c>
      <c r="B12" s="20" t="s">
        <v>16</v>
      </c>
      <c r="C12" s="29">
        <v>9425</v>
      </c>
      <c r="D12" s="29">
        <v>8150</v>
      </c>
      <c r="E12" s="21">
        <v>965</v>
      </c>
      <c r="F12" s="21">
        <v>9</v>
      </c>
      <c r="G12" s="21">
        <v>827</v>
      </c>
      <c r="H12" s="21">
        <v>561</v>
      </c>
      <c r="I12" s="21">
        <v>4190</v>
      </c>
      <c r="J12" s="21">
        <v>1399</v>
      </c>
      <c r="K12" s="21">
        <v>955</v>
      </c>
    </row>
    <row r="13" spans="1:11" ht="15" customHeight="1">
      <c r="A13" s="19">
        <v>8</v>
      </c>
      <c r="B13" s="20" t="s">
        <v>17</v>
      </c>
      <c r="C13" s="29">
        <v>920</v>
      </c>
      <c r="D13" s="29">
        <v>600</v>
      </c>
      <c r="E13" s="21">
        <v>5</v>
      </c>
      <c r="F13" s="21">
        <v>1</v>
      </c>
      <c r="G13" s="21">
        <v>3</v>
      </c>
      <c r="H13" s="21">
        <v>0</v>
      </c>
      <c r="I13" s="21">
        <v>8</v>
      </c>
      <c r="J13" s="21">
        <v>5</v>
      </c>
      <c r="K13" s="21">
        <v>0</v>
      </c>
    </row>
    <row r="14" spans="1:11" ht="15" customHeight="1">
      <c r="A14" s="19">
        <v>9</v>
      </c>
      <c r="B14" s="20" t="s">
        <v>18</v>
      </c>
      <c r="C14" s="29">
        <v>440</v>
      </c>
      <c r="D14" s="29">
        <v>200</v>
      </c>
      <c r="E14" s="21">
        <v>8</v>
      </c>
      <c r="F14" s="21">
        <v>0</v>
      </c>
      <c r="G14" s="21">
        <v>5</v>
      </c>
      <c r="H14" s="21">
        <v>3</v>
      </c>
      <c r="I14" s="21">
        <v>67</v>
      </c>
      <c r="J14" s="21">
        <v>65</v>
      </c>
      <c r="K14" s="21">
        <v>61</v>
      </c>
    </row>
    <row r="15" spans="1:11" ht="15" customHeight="1">
      <c r="A15" s="19">
        <v>10</v>
      </c>
      <c r="B15" s="20" t="s">
        <v>19</v>
      </c>
      <c r="C15" s="29">
        <v>980</v>
      </c>
      <c r="D15" s="29">
        <v>600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5" customHeight="1">
      <c r="A16" s="19">
        <v>11</v>
      </c>
      <c r="B16" s="20" t="s">
        <v>20</v>
      </c>
      <c r="C16" s="29">
        <v>80</v>
      </c>
      <c r="D16" s="29">
        <v>60</v>
      </c>
      <c r="E16" s="21">
        <v>312</v>
      </c>
      <c r="F16" s="21">
        <v>204</v>
      </c>
      <c r="G16" s="21">
        <v>2600</v>
      </c>
      <c r="H16" s="21">
        <v>1000</v>
      </c>
      <c r="I16" s="21">
        <v>2600</v>
      </c>
      <c r="J16" s="21">
        <v>986</v>
      </c>
      <c r="K16" s="21">
        <v>20</v>
      </c>
    </row>
    <row r="17" spans="1:11" ht="15" customHeight="1">
      <c r="A17" s="19">
        <v>12</v>
      </c>
      <c r="B17" s="20" t="s">
        <v>21</v>
      </c>
      <c r="C17" s="29">
        <v>420</v>
      </c>
      <c r="D17" s="29">
        <v>250</v>
      </c>
      <c r="E17" s="21">
        <v>1</v>
      </c>
      <c r="F17" s="21">
        <v>0</v>
      </c>
      <c r="G17" s="21">
        <v>1</v>
      </c>
      <c r="H17" s="21">
        <v>0</v>
      </c>
      <c r="I17" s="21">
        <v>1</v>
      </c>
      <c r="J17" s="21">
        <v>0</v>
      </c>
      <c r="K17" s="21">
        <v>0</v>
      </c>
    </row>
    <row r="18" spans="1:11" ht="15" customHeight="1">
      <c r="A18" s="19">
        <v>13</v>
      </c>
      <c r="B18" s="20" t="s">
        <v>22</v>
      </c>
      <c r="C18" s="29">
        <v>460</v>
      </c>
      <c r="D18" s="29">
        <v>250</v>
      </c>
      <c r="E18" s="21">
        <v>0</v>
      </c>
      <c r="F18" s="21">
        <v>0</v>
      </c>
      <c r="G18" s="21">
        <v>0</v>
      </c>
      <c r="H18" s="21">
        <v>0</v>
      </c>
      <c r="I18" s="21">
        <v>62</v>
      </c>
      <c r="J18" s="21">
        <v>56</v>
      </c>
      <c r="K18" s="21">
        <v>33</v>
      </c>
    </row>
    <row r="19" spans="1:11" ht="15" customHeight="1">
      <c r="A19" s="19">
        <v>14</v>
      </c>
      <c r="B19" s="20" t="s">
        <v>23</v>
      </c>
      <c r="C19" s="29">
        <v>480</v>
      </c>
      <c r="D19" s="29">
        <v>350</v>
      </c>
      <c r="E19" s="21">
        <v>14</v>
      </c>
      <c r="F19" s="21">
        <v>0</v>
      </c>
      <c r="G19" s="21">
        <v>0</v>
      </c>
      <c r="H19" s="21">
        <v>0</v>
      </c>
      <c r="I19" s="21">
        <v>20</v>
      </c>
      <c r="J19" s="21">
        <v>0</v>
      </c>
      <c r="K19" s="21">
        <v>9</v>
      </c>
    </row>
    <row r="20" spans="1:11" ht="15" customHeight="1">
      <c r="A20" s="19">
        <v>15</v>
      </c>
      <c r="B20" s="20" t="s">
        <v>24</v>
      </c>
      <c r="C20" s="29">
        <v>4300</v>
      </c>
      <c r="D20" s="29">
        <v>3800</v>
      </c>
      <c r="E20" s="188">
        <v>548</v>
      </c>
      <c r="F20" s="188">
        <v>29</v>
      </c>
      <c r="G20" s="188">
        <v>381</v>
      </c>
      <c r="H20" s="188">
        <v>396</v>
      </c>
      <c r="I20" s="188">
        <v>3946</v>
      </c>
      <c r="J20" s="188">
        <v>1453</v>
      </c>
      <c r="K20" s="188">
        <v>441</v>
      </c>
    </row>
    <row r="21" spans="1:11" ht="15" customHeight="1">
      <c r="A21" s="19">
        <v>16</v>
      </c>
      <c r="B21" s="20" t="s">
        <v>25</v>
      </c>
      <c r="C21" s="29">
        <v>600</v>
      </c>
      <c r="D21" s="29">
        <v>400</v>
      </c>
      <c r="E21" s="21">
        <v>20</v>
      </c>
      <c r="F21" s="21">
        <v>2</v>
      </c>
      <c r="G21" s="21">
        <v>18</v>
      </c>
      <c r="H21" s="21">
        <v>0</v>
      </c>
      <c r="I21" s="21">
        <v>310</v>
      </c>
      <c r="J21" s="21">
        <v>315</v>
      </c>
      <c r="K21" s="21">
        <v>80</v>
      </c>
    </row>
    <row r="22" spans="1:11" ht="15" customHeight="1">
      <c r="A22" s="19">
        <v>17</v>
      </c>
      <c r="B22" s="20" t="s">
        <v>26</v>
      </c>
      <c r="C22" s="29">
        <v>1900</v>
      </c>
      <c r="D22" s="29">
        <v>1400</v>
      </c>
      <c r="E22" s="21">
        <v>239</v>
      </c>
      <c r="F22" s="21">
        <v>174</v>
      </c>
      <c r="G22" s="21">
        <v>119</v>
      </c>
      <c r="H22" s="21">
        <v>3264</v>
      </c>
      <c r="I22" s="21">
        <v>3629</v>
      </c>
      <c r="J22" s="21">
        <v>3692</v>
      </c>
      <c r="K22" s="21">
        <v>549</v>
      </c>
    </row>
    <row r="23" spans="1:11" ht="15" customHeight="1">
      <c r="A23" s="19">
        <v>18</v>
      </c>
      <c r="B23" s="20" t="s">
        <v>27</v>
      </c>
      <c r="C23" s="29">
        <v>3640</v>
      </c>
      <c r="D23" s="29">
        <v>3100</v>
      </c>
      <c r="E23" s="21">
        <v>532</v>
      </c>
      <c r="F23" s="21">
        <v>0</v>
      </c>
      <c r="G23" s="21">
        <v>53</v>
      </c>
      <c r="H23" s="21">
        <v>40</v>
      </c>
      <c r="I23" s="21">
        <v>595</v>
      </c>
      <c r="J23" s="21">
        <v>4893</v>
      </c>
      <c r="K23" s="21">
        <v>583</v>
      </c>
    </row>
    <row r="24" spans="1:11" ht="15" customHeight="1">
      <c r="A24" s="19">
        <v>19</v>
      </c>
      <c r="B24" s="20" t="s">
        <v>28</v>
      </c>
      <c r="C24" s="29">
        <v>0</v>
      </c>
      <c r="D24" s="29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ht="15" customHeight="1">
      <c r="A25" s="19">
        <v>20</v>
      </c>
      <c r="B25" s="20" t="s">
        <v>29</v>
      </c>
      <c r="C25" s="29">
        <v>400</v>
      </c>
      <c r="D25" s="29">
        <v>100</v>
      </c>
      <c r="E25" s="21">
        <v>6</v>
      </c>
      <c r="F25" s="21">
        <v>3</v>
      </c>
      <c r="G25" s="21">
        <v>1</v>
      </c>
      <c r="H25" s="21">
        <v>1</v>
      </c>
      <c r="I25" s="21">
        <v>24</v>
      </c>
      <c r="J25" s="21">
        <v>60</v>
      </c>
      <c r="K25" s="21">
        <v>2</v>
      </c>
    </row>
    <row r="26" spans="1:11" ht="15" customHeight="1">
      <c r="A26" s="19">
        <v>21</v>
      </c>
      <c r="B26" s="20" t="s">
        <v>30</v>
      </c>
      <c r="C26" s="29">
        <v>0</v>
      </c>
      <c r="D26" s="29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60" customFormat="1" ht="15" customHeight="1">
      <c r="A27" s="13"/>
      <c r="B27" s="13" t="s">
        <v>31</v>
      </c>
      <c r="C27" s="22">
        <f>SUM(C6:C26)</f>
        <v>40730</v>
      </c>
      <c r="D27" s="22">
        <f aca="true" t="shared" si="0" ref="D27:K27">SUM(D6:D26)</f>
        <v>31990</v>
      </c>
      <c r="E27" s="22">
        <f t="shared" si="0"/>
        <v>7857</v>
      </c>
      <c r="F27" s="22">
        <f t="shared" si="0"/>
        <v>1133</v>
      </c>
      <c r="G27" s="22">
        <f t="shared" si="0"/>
        <v>6379</v>
      </c>
      <c r="H27" s="22">
        <f t="shared" si="0"/>
        <v>7939</v>
      </c>
      <c r="I27" s="22">
        <f t="shared" si="0"/>
        <v>23622</v>
      </c>
      <c r="J27" s="22">
        <f t="shared" si="0"/>
        <v>16155</v>
      </c>
      <c r="K27" s="22">
        <f t="shared" si="0"/>
        <v>12698</v>
      </c>
    </row>
    <row r="28" spans="1:11" ht="15" customHeight="1">
      <c r="A28" s="19">
        <v>22</v>
      </c>
      <c r="B28" s="20" t="s">
        <v>32</v>
      </c>
      <c r="C28" s="29">
        <v>0</v>
      </c>
      <c r="D28" s="29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ht="15" customHeight="1">
      <c r="A29" s="19">
        <v>23</v>
      </c>
      <c r="B29" s="20" t="s">
        <v>33</v>
      </c>
      <c r="C29" s="29">
        <v>0</v>
      </c>
      <c r="D29" s="29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15" customHeight="1">
      <c r="A30" s="19">
        <v>24</v>
      </c>
      <c r="B30" s="20" t="s">
        <v>34</v>
      </c>
      <c r="C30" s="29">
        <v>0</v>
      </c>
      <c r="D30" s="29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ht="15" customHeight="1">
      <c r="A31" s="19">
        <v>25</v>
      </c>
      <c r="B31" s="20" t="s">
        <v>35</v>
      </c>
      <c r="C31" s="29">
        <v>0</v>
      </c>
      <c r="D31" s="29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ht="15" customHeight="1">
      <c r="A32" s="19">
        <v>26</v>
      </c>
      <c r="B32" s="20" t="s">
        <v>36</v>
      </c>
      <c r="C32" s="29">
        <v>20</v>
      </c>
      <c r="D32" s="29">
        <v>10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ht="15" customHeight="1">
      <c r="A33" s="19">
        <v>27</v>
      </c>
      <c r="B33" s="20" t="s">
        <v>37</v>
      </c>
      <c r="C33" s="29">
        <v>18025</v>
      </c>
      <c r="D33" s="29">
        <v>14500</v>
      </c>
      <c r="E33" s="21">
        <v>132</v>
      </c>
      <c r="F33" s="21">
        <v>5</v>
      </c>
      <c r="G33" s="21">
        <v>17566</v>
      </c>
      <c r="H33" s="21">
        <v>70</v>
      </c>
      <c r="I33" s="21">
        <v>3132</v>
      </c>
      <c r="J33" s="21">
        <v>2265</v>
      </c>
      <c r="K33" s="21">
        <v>810</v>
      </c>
    </row>
    <row r="34" spans="1:11" s="60" customFormat="1" ht="15" customHeight="1">
      <c r="A34" s="13"/>
      <c r="B34" s="13" t="s">
        <v>31</v>
      </c>
      <c r="C34" s="22">
        <f>SUM(C28:C33)</f>
        <v>18045</v>
      </c>
      <c r="D34" s="22">
        <f aca="true" t="shared" si="1" ref="D34:K34">SUM(D28:D33)</f>
        <v>14510</v>
      </c>
      <c r="E34" s="22">
        <f t="shared" si="1"/>
        <v>132</v>
      </c>
      <c r="F34" s="22">
        <f t="shared" si="1"/>
        <v>5</v>
      </c>
      <c r="G34" s="22">
        <f t="shared" si="1"/>
        <v>17566</v>
      </c>
      <c r="H34" s="22">
        <f t="shared" si="1"/>
        <v>70</v>
      </c>
      <c r="I34" s="22">
        <f t="shared" si="1"/>
        <v>3132</v>
      </c>
      <c r="J34" s="22">
        <f t="shared" si="1"/>
        <v>2265</v>
      </c>
      <c r="K34" s="22">
        <f t="shared" si="1"/>
        <v>810</v>
      </c>
    </row>
    <row r="35" spans="1:11" ht="15" customHeight="1">
      <c r="A35" s="19">
        <v>28</v>
      </c>
      <c r="B35" s="20" t="s">
        <v>38</v>
      </c>
      <c r="C35" s="29">
        <v>1080</v>
      </c>
      <c r="D35" s="29">
        <v>800</v>
      </c>
      <c r="E35" s="21">
        <v>1080</v>
      </c>
      <c r="F35" s="21">
        <v>1</v>
      </c>
      <c r="G35" s="21">
        <v>4</v>
      </c>
      <c r="H35" s="21">
        <v>3</v>
      </c>
      <c r="I35" s="21">
        <v>4</v>
      </c>
      <c r="J35" s="21">
        <v>3</v>
      </c>
      <c r="K35" s="21">
        <v>0</v>
      </c>
    </row>
    <row r="36" spans="1:11" ht="15" customHeight="1">
      <c r="A36" s="19">
        <v>29</v>
      </c>
      <c r="B36" s="20" t="s">
        <v>39</v>
      </c>
      <c r="C36" s="29">
        <v>0</v>
      </c>
      <c r="D36" s="29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" customHeight="1">
      <c r="A37" s="19">
        <v>30</v>
      </c>
      <c r="B37" s="20" t="s">
        <v>40</v>
      </c>
      <c r="C37" s="29">
        <v>0</v>
      </c>
      <c r="D37" s="29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ht="15" customHeight="1">
      <c r="A38" s="19">
        <v>31</v>
      </c>
      <c r="B38" s="20" t="s">
        <v>41</v>
      </c>
      <c r="C38" s="29">
        <v>980</v>
      </c>
      <c r="D38" s="29">
        <v>700</v>
      </c>
      <c r="E38" s="21">
        <v>37</v>
      </c>
      <c r="F38" s="21">
        <v>53</v>
      </c>
      <c r="G38" s="21">
        <v>2429</v>
      </c>
      <c r="H38" s="21">
        <v>992</v>
      </c>
      <c r="I38" s="21">
        <v>153</v>
      </c>
      <c r="J38" s="21">
        <v>130</v>
      </c>
      <c r="K38" s="21">
        <v>0</v>
      </c>
    </row>
    <row r="39" spans="1:11" ht="15" customHeight="1">
      <c r="A39" s="19">
        <v>32</v>
      </c>
      <c r="B39" s="20" t="s">
        <v>42</v>
      </c>
      <c r="C39" s="29">
        <v>3165</v>
      </c>
      <c r="D39" s="29">
        <v>2500</v>
      </c>
      <c r="E39" s="21">
        <v>1895</v>
      </c>
      <c r="F39" s="21">
        <v>8</v>
      </c>
      <c r="G39" s="21">
        <v>6380</v>
      </c>
      <c r="H39" s="21">
        <v>3833</v>
      </c>
      <c r="I39" s="21">
        <v>6454</v>
      </c>
      <c r="J39" s="21">
        <v>4007</v>
      </c>
      <c r="K39" s="21">
        <v>27</v>
      </c>
    </row>
    <row r="40" spans="1:11" ht="15" customHeight="1">
      <c r="A40" s="19">
        <v>33</v>
      </c>
      <c r="B40" s="20" t="s">
        <v>43</v>
      </c>
      <c r="C40" s="29">
        <v>0</v>
      </c>
      <c r="D40" s="29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15" customHeight="1">
      <c r="A41" s="19">
        <v>34</v>
      </c>
      <c r="B41" s="20" t="s">
        <v>45</v>
      </c>
      <c r="C41" s="29">
        <v>0</v>
      </c>
      <c r="D41" s="29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15" customHeight="1">
      <c r="A42" s="19">
        <v>35</v>
      </c>
      <c r="B42" s="20" t="s">
        <v>46</v>
      </c>
      <c r="C42" s="29">
        <v>0</v>
      </c>
      <c r="D42" s="29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5" customHeight="1">
      <c r="A43" s="19">
        <v>36</v>
      </c>
      <c r="B43" s="20" t="s">
        <v>47</v>
      </c>
      <c r="C43" s="29">
        <v>0</v>
      </c>
      <c r="D43" s="29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ht="15" customHeight="1">
      <c r="A44" s="19">
        <v>37</v>
      </c>
      <c r="B44" s="20" t="s">
        <v>48</v>
      </c>
      <c r="C44" s="29">
        <v>0</v>
      </c>
      <c r="D44" s="29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</row>
    <row r="45" spans="1:11" ht="15" customHeight="1">
      <c r="A45" s="19">
        <v>38</v>
      </c>
      <c r="B45" s="20" t="s">
        <v>49</v>
      </c>
      <c r="C45" s="29">
        <v>0</v>
      </c>
      <c r="D45" s="29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ht="15" customHeight="1">
      <c r="A46" s="19">
        <v>39</v>
      </c>
      <c r="B46" s="20" t="s">
        <v>50</v>
      </c>
      <c r="C46" s="29">
        <v>0</v>
      </c>
      <c r="D46" s="29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ht="15" customHeight="1">
      <c r="A47" s="19">
        <v>40</v>
      </c>
      <c r="B47" s="20" t="s">
        <v>51</v>
      </c>
      <c r="C47" s="29">
        <v>0</v>
      </c>
      <c r="D47" s="29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ht="15" customHeight="1">
      <c r="A48" s="19">
        <v>41</v>
      </c>
      <c r="B48" s="20" t="s">
        <v>52</v>
      </c>
      <c r="C48" s="29">
        <v>0</v>
      </c>
      <c r="D48" s="29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15" customHeight="1">
      <c r="A49" s="19">
        <v>42</v>
      </c>
      <c r="B49" s="20" t="s">
        <v>53</v>
      </c>
      <c r="C49" s="29">
        <v>0</v>
      </c>
      <c r="D49" s="29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1:11" ht="15" customHeight="1">
      <c r="A50" s="19">
        <v>43</v>
      </c>
      <c r="B50" s="20" t="s">
        <v>54</v>
      </c>
      <c r="C50" s="29">
        <v>0</v>
      </c>
      <c r="D50" s="29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ht="15" customHeight="1">
      <c r="A51" s="19">
        <v>44</v>
      </c>
      <c r="B51" s="20" t="s">
        <v>55</v>
      </c>
      <c r="C51" s="29">
        <v>0</v>
      </c>
      <c r="D51" s="29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1:11" ht="15" customHeight="1">
      <c r="A52" s="19">
        <v>45</v>
      </c>
      <c r="B52" s="20" t="s">
        <v>315</v>
      </c>
      <c r="C52" s="29">
        <v>0</v>
      </c>
      <c r="D52" s="29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s="60" customFormat="1" ht="15" customHeight="1">
      <c r="A53" s="13"/>
      <c r="B53" s="13" t="s">
        <v>31</v>
      </c>
      <c r="C53" s="22">
        <f>SUM(C35:C52)</f>
        <v>5225</v>
      </c>
      <c r="D53" s="22">
        <f aca="true" t="shared" si="2" ref="D53:K53">SUM(D35:D52)</f>
        <v>4000</v>
      </c>
      <c r="E53" s="22">
        <f t="shared" si="2"/>
        <v>3012</v>
      </c>
      <c r="F53" s="22">
        <f t="shared" si="2"/>
        <v>62</v>
      </c>
      <c r="G53" s="22">
        <f t="shared" si="2"/>
        <v>8813</v>
      </c>
      <c r="H53" s="22">
        <f t="shared" si="2"/>
        <v>4828</v>
      </c>
      <c r="I53" s="22">
        <f t="shared" si="2"/>
        <v>6611</v>
      </c>
      <c r="J53" s="22">
        <f t="shared" si="2"/>
        <v>4140</v>
      </c>
      <c r="K53" s="22">
        <f t="shared" si="2"/>
        <v>27</v>
      </c>
    </row>
    <row r="54" spans="1:11" ht="15" customHeight="1">
      <c r="A54" s="19">
        <v>46</v>
      </c>
      <c r="B54" s="20" t="s">
        <v>56</v>
      </c>
      <c r="C54" s="29">
        <v>7000</v>
      </c>
      <c r="D54" s="29">
        <v>5000</v>
      </c>
      <c r="E54" s="21">
        <v>438</v>
      </c>
      <c r="F54" s="21">
        <v>0</v>
      </c>
      <c r="G54" s="21">
        <v>232</v>
      </c>
      <c r="H54" s="21">
        <v>148</v>
      </c>
      <c r="I54" s="21">
        <v>27510</v>
      </c>
      <c r="J54" s="21">
        <v>2975</v>
      </c>
      <c r="K54" s="21">
        <v>3046</v>
      </c>
    </row>
    <row r="55" spans="1:11" ht="15" customHeight="1">
      <c r="A55" s="19">
        <v>47</v>
      </c>
      <c r="B55" s="20" t="s">
        <v>57</v>
      </c>
      <c r="C55" s="29">
        <v>8000</v>
      </c>
      <c r="D55" s="29">
        <v>5500</v>
      </c>
      <c r="E55" s="188">
        <v>17589</v>
      </c>
      <c r="F55" s="188">
        <v>2114</v>
      </c>
      <c r="G55" s="188">
        <v>648</v>
      </c>
      <c r="H55" s="188">
        <v>201</v>
      </c>
      <c r="I55" s="188">
        <v>18225</v>
      </c>
      <c r="J55" s="188">
        <v>2381</v>
      </c>
      <c r="K55" s="188">
        <v>3312</v>
      </c>
    </row>
    <row r="56" spans="1:11" ht="15" customHeight="1">
      <c r="A56" s="19">
        <v>48</v>
      </c>
      <c r="B56" s="20" t="s">
        <v>58</v>
      </c>
      <c r="C56" s="29">
        <v>6000</v>
      </c>
      <c r="D56" s="29">
        <v>4000</v>
      </c>
      <c r="E56" s="188">
        <v>7923</v>
      </c>
      <c r="F56" s="188">
        <v>9.65</v>
      </c>
      <c r="G56" s="188">
        <v>1025</v>
      </c>
      <c r="H56" s="188">
        <v>472</v>
      </c>
      <c r="I56" s="188">
        <v>14932</v>
      </c>
      <c r="J56" s="188">
        <v>9382</v>
      </c>
      <c r="K56" s="188">
        <v>254</v>
      </c>
    </row>
    <row r="57" spans="1:11" s="60" customFormat="1" ht="15" customHeight="1">
      <c r="A57" s="13"/>
      <c r="B57" s="13" t="s">
        <v>31</v>
      </c>
      <c r="C57" s="22">
        <f>SUM(C54:C56)</f>
        <v>21000</v>
      </c>
      <c r="D57" s="22">
        <f aca="true" t="shared" si="3" ref="D57:K57">SUM(D54:D56)</f>
        <v>14500</v>
      </c>
      <c r="E57" s="22">
        <f t="shared" si="3"/>
        <v>25950</v>
      </c>
      <c r="F57" s="22">
        <f t="shared" si="3"/>
        <v>2123.65</v>
      </c>
      <c r="G57" s="22">
        <f t="shared" si="3"/>
        <v>1905</v>
      </c>
      <c r="H57" s="22">
        <f t="shared" si="3"/>
        <v>821</v>
      </c>
      <c r="I57" s="22">
        <f t="shared" si="3"/>
        <v>60667</v>
      </c>
      <c r="J57" s="22">
        <f t="shared" si="3"/>
        <v>14738</v>
      </c>
      <c r="K57" s="22">
        <f t="shared" si="3"/>
        <v>6612</v>
      </c>
    </row>
    <row r="58" spans="1:11" ht="15" customHeight="1">
      <c r="A58" s="19">
        <v>49</v>
      </c>
      <c r="B58" s="20" t="s">
        <v>59</v>
      </c>
      <c r="C58" s="29">
        <v>15000</v>
      </c>
      <c r="D58" s="29">
        <v>10000</v>
      </c>
      <c r="E58" s="21">
        <v>17340</v>
      </c>
      <c r="F58" s="21">
        <v>266</v>
      </c>
      <c r="G58" s="21">
        <v>5</v>
      </c>
      <c r="H58" s="21">
        <v>1</v>
      </c>
      <c r="I58" s="21">
        <v>575</v>
      </c>
      <c r="J58" s="21">
        <v>725</v>
      </c>
      <c r="K58" s="21">
        <v>245</v>
      </c>
    </row>
    <row r="59" spans="1:11" ht="15" customHeight="1">
      <c r="A59" s="19">
        <v>50</v>
      </c>
      <c r="B59" s="20" t="s">
        <v>60</v>
      </c>
      <c r="C59" s="29">
        <v>0</v>
      </c>
      <c r="D59" s="29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60" customFormat="1" ht="15" customHeight="1">
      <c r="A60" s="13"/>
      <c r="B60" s="13" t="s">
        <v>31</v>
      </c>
      <c r="C60" s="22">
        <f>SUM(C58:C59)</f>
        <v>15000</v>
      </c>
      <c r="D60" s="22">
        <f aca="true" t="shared" si="4" ref="D60:K60">SUM(D58:D59)</f>
        <v>10000</v>
      </c>
      <c r="E60" s="22">
        <f t="shared" si="4"/>
        <v>17340</v>
      </c>
      <c r="F60" s="22">
        <f t="shared" si="4"/>
        <v>266</v>
      </c>
      <c r="G60" s="22">
        <f t="shared" si="4"/>
        <v>5</v>
      </c>
      <c r="H60" s="22">
        <f t="shared" si="4"/>
        <v>1</v>
      </c>
      <c r="I60" s="22">
        <f t="shared" si="4"/>
        <v>575</v>
      </c>
      <c r="J60" s="22">
        <f t="shared" si="4"/>
        <v>725</v>
      </c>
      <c r="K60" s="22">
        <f t="shared" si="4"/>
        <v>245</v>
      </c>
    </row>
    <row r="61" spans="1:11" s="60" customFormat="1" ht="15" customHeight="1">
      <c r="A61" s="413" t="s">
        <v>0</v>
      </c>
      <c r="B61" s="414"/>
      <c r="C61" s="22">
        <f>SUM(C60,C57,C53,C34,C27)</f>
        <v>100000</v>
      </c>
      <c r="D61" s="22">
        <f aca="true" t="shared" si="5" ref="D61:K61">SUM(D60,D57,D53,D34,D27)</f>
        <v>75000</v>
      </c>
      <c r="E61" s="22">
        <f t="shared" si="5"/>
        <v>54291</v>
      </c>
      <c r="F61" s="22">
        <f t="shared" si="5"/>
        <v>3589.65</v>
      </c>
      <c r="G61" s="22">
        <f t="shared" si="5"/>
        <v>34668</v>
      </c>
      <c r="H61" s="22">
        <f t="shared" si="5"/>
        <v>13659</v>
      </c>
      <c r="I61" s="22">
        <f t="shared" si="5"/>
        <v>94607</v>
      </c>
      <c r="J61" s="22">
        <f t="shared" si="5"/>
        <v>38023</v>
      </c>
      <c r="K61" s="22">
        <f t="shared" si="5"/>
        <v>20392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61:B61"/>
    <mergeCell ref="A4:A5"/>
    <mergeCell ref="B4:B5"/>
    <mergeCell ref="C4:C5"/>
    <mergeCell ref="K4:K5"/>
    <mergeCell ref="A1:K1"/>
    <mergeCell ref="A2:K2"/>
    <mergeCell ref="J3:K3"/>
    <mergeCell ref="D4:D5"/>
    <mergeCell ref="G4:G5"/>
    <mergeCell ref="H4:H5"/>
    <mergeCell ref="I4:I5"/>
    <mergeCell ref="J4:J5"/>
    <mergeCell ref="E4:E5"/>
    <mergeCell ref="F4:F5"/>
  </mergeCells>
  <conditionalFormatting sqref="J3">
    <cfRule type="cellIs" priority="2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2" ySplit="4" topLeftCell="C4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I11" sqref="I11"/>
    </sheetView>
  </sheetViews>
  <sheetFormatPr defaultColWidth="9.140625" defaultRowHeight="12.75"/>
  <cols>
    <col min="1" max="1" width="5.7109375" style="57" bestFit="1" customWidth="1"/>
    <col min="2" max="2" width="23.140625" style="54" bestFit="1" customWidth="1"/>
    <col min="3" max="4" width="9.140625" style="54" customWidth="1"/>
    <col min="5" max="7" width="9.140625" style="65" customWidth="1"/>
    <col min="8" max="8" width="9.140625" style="54" customWidth="1"/>
    <col min="9" max="9" width="11.28125" style="65" customWidth="1"/>
    <col min="10" max="10" width="11.421875" style="54" bestFit="1" customWidth="1"/>
    <col min="11" max="16384" width="9.140625" style="54" customWidth="1"/>
  </cols>
  <sheetData>
    <row r="1" spans="1:9" ht="14.25">
      <c r="A1" s="419" t="s">
        <v>521</v>
      </c>
      <c r="B1" s="419"/>
      <c r="C1" s="419"/>
      <c r="D1" s="419"/>
      <c r="E1" s="419"/>
      <c r="F1" s="419"/>
      <c r="G1" s="419"/>
      <c r="H1" s="419"/>
      <c r="I1" s="419"/>
    </row>
    <row r="2" spans="1:9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</row>
    <row r="3" spans="1:9" ht="14.25" customHeight="1">
      <c r="A3" s="66"/>
      <c r="B3" s="37" t="s">
        <v>66</v>
      </c>
      <c r="C3" s="35"/>
      <c r="D3" s="16"/>
      <c r="E3" s="16"/>
      <c r="F3" s="16"/>
      <c r="G3" s="16"/>
      <c r="H3" s="439" t="s">
        <v>280</v>
      </c>
      <c r="I3" s="439"/>
    </row>
    <row r="4" spans="1:9" ht="63.75">
      <c r="A4" s="9" t="s">
        <v>3</v>
      </c>
      <c r="B4" s="9" t="s">
        <v>4</v>
      </c>
      <c r="C4" s="9" t="s">
        <v>520</v>
      </c>
      <c r="D4" s="9" t="s">
        <v>199</v>
      </c>
      <c r="E4" s="9" t="s">
        <v>275</v>
      </c>
      <c r="F4" s="18" t="s">
        <v>276</v>
      </c>
      <c r="G4" s="9" t="s">
        <v>277</v>
      </c>
      <c r="H4" s="9" t="s">
        <v>278</v>
      </c>
      <c r="I4" s="9" t="s">
        <v>279</v>
      </c>
    </row>
    <row r="5" spans="1:9" ht="12.75" customHeight="1">
      <c r="A5" s="19">
        <v>1</v>
      </c>
      <c r="B5" s="20" t="s">
        <v>10</v>
      </c>
      <c r="C5" s="205">
        <v>12600</v>
      </c>
      <c r="D5" s="24">
        <v>6083</v>
      </c>
      <c r="E5" s="24">
        <v>11000</v>
      </c>
      <c r="F5" s="21">
        <v>10679</v>
      </c>
      <c r="G5" s="24">
        <v>94000</v>
      </c>
      <c r="H5" s="24">
        <v>63058</v>
      </c>
      <c r="I5" s="24">
        <v>31419</v>
      </c>
    </row>
    <row r="6" spans="1:9" ht="12.75" customHeight="1">
      <c r="A6" s="19">
        <v>2</v>
      </c>
      <c r="B6" s="20" t="s">
        <v>11</v>
      </c>
      <c r="C6" s="24">
        <v>0</v>
      </c>
      <c r="D6" s="24">
        <v>0</v>
      </c>
      <c r="E6" s="24">
        <v>1334</v>
      </c>
      <c r="F6" s="21">
        <v>1194</v>
      </c>
      <c r="G6" s="24">
        <v>1260</v>
      </c>
      <c r="H6" s="24">
        <v>0</v>
      </c>
      <c r="I6" s="24">
        <v>630</v>
      </c>
    </row>
    <row r="7" spans="1:9" ht="12.75" customHeight="1">
      <c r="A7" s="19">
        <v>3</v>
      </c>
      <c r="B7" s="20" t="s">
        <v>12</v>
      </c>
      <c r="C7" s="24">
        <v>5250</v>
      </c>
      <c r="D7" s="24">
        <v>3824</v>
      </c>
      <c r="E7" s="24">
        <v>8412</v>
      </c>
      <c r="F7" s="21">
        <v>6321</v>
      </c>
      <c r="G7" s="24">
        <v>49541</v>
      </c>
      <c r="H7" s="24">
        <v>30844</v>
      </c>
      <c r="I7" s="24">
        <v>38844</v>
      </c>
    </row>
    <row r="8" spans="1:9" ht="12.75" customHeight="1">
      <c r="A8" s="19">
        <v>4</v>
      </c>
      <c r="B8" s="20" t="s">
        <v>13</v>
      </c>
      <c r="C8" s="24">
        <v>42000</v>
      </c>
      <c r="D8" s="24">
        <v>261303</v>
      </c>
      <c r="E8" s="24">
        <v>318045</v>
      </c>
      <c r="F8" s="21">
        <v>318046</v>
      </c>
      <c r="G8" s="24">
        <v>372433</v>
      </c>
      <c r="H8" s="24">
        <v>600000</v>
      </c>
      <c r="I8" s="24">
        <v>569331</v>
      </c>
    </row>
    <row r="9" spans="1:9" ht="12.75" customHeight="1">
      <c r="A9" s="19">
        <v>5</v>
      </c>
      <c r="B9" s="20" t="s">
        <v>14</v>
      </c>
      <c r="C9" s="24">
        <v>14200</v>
      </c>
      <c r="D9" s="24">
        <v>6000</v>
      </c>
      <c r="E9" s="24">
        <v>7928</v>
      </c>
      <c r="F9" s="21">
        <v>7528</v>
      </c>
      <c r="G9" s="24">
        <v>42225</v>
      </c>
      <c r="H9" s="24">
        <v>18298</v>
      </c>
      <c r="I9" s="24">
        <v>16879</v>
      </c>
    </row>
    <row r="10" spans="1:9" ht="12.75" customHeight="1">
      <c r="A10" s="19">
        <v>6</v>
      </c>
      <c r="B10" s="20" t="s">
        <v>15</v>
      </c>
      <c r="C10" s="24">
        <v>2200</v>
      </c>
      <c r="D10" s="24">
        <v>4133</v>
      </c>
      <c r="E10" s="24">
        <v>15285</v>
      </c>
      <c r="F10" s="21">
        <v>14561</v>
      </c>
      <c r="G10" s="24">
        <v>31514</v>
      </c>
      <c r="H10" s="24">
        <v>16614</v>
      </c>
      <c r="I10" s="24">
        <v>14618</v>
      </c>
    </row>
    <row r="11" spans="1:9" ht="12.75" customHeight="1">
      <c r="A11" s="19">
        <v>7</v>
      </c>
      <c r="B11" s="20" t="s">
        <v>16</v>
      </c>
      <c r="C11" s="24">
        <v>32000</v>
      </c>
      <c r="D11" s="24">
        <v>23424</v>
      </c>
      <c r="E11" s="24">
        <v>46596</v>
      </c>
      <c r="F11" s="21">
        <v>34482</v>
      </c>
      <c r="G11" s="24">
        <v>304266</v>
      </c>
      <c r="H11" s="24">
        <v>399556</v>
      </c>
      <c r="I11" s="24">
        <v>209568</v>
      </c>
    </row>
    <row r="12" spans="1:9" ht="12.75" customHeight="1">
      <c r="A12" s="19">
        <v>8</v>
      </c>
      <c r="B12" s="20" t="s">
        <v>17</v>
      </c>
      <c r="C12" s="24">
        <v>0</v>
      </c>
      <c r="D12" s="24">
        <v>442</v>
      </c>
      <c r="E12" s="24">
        <v>1446</v>
      </c>
      <c r="F12" s="21">
        <v>1168</v>
      </c>
      <c r="G12" s="24">
        <v>1535</v>
      </c>
      <c r="H12" s="24">
        <v>4221</v>
      </c>
      <c r="I12" s="24">
        <v>3182</v>
      </c>
    </row>
    <row r="13" spans="1:9" ht="12.75" customHeight="1">
      <c r="A13" s="19">
        <v>9</v>
      </c>
      <c r="B13" s="20" t="s">
        <v>18</v>
      </c>
      <c r="C13" s="24">
        <v>1600</v>
      </c>
      <c r="D13" s="24">
        <v>837</v>
      </c>
      <c r="E13" s="24">
        <v>1641</v>
      </c>
      <c r="F13" s="21">
        <v>1641</v>
      </c>
      <c r="G13" s="24">
        <v>15916</v>
      </c>
      <c r="H13" s="24">
        <v>7795</v>
      </c>
      <c r="I13" s="24">
        <v>7021</v>
      </c>
    </row>
    <row r="14" spans="1:9" ht="12.75" customHeight="1">
      <c r="A14" s="19">
        <v>10</v>
      </c>
      <c r="B14" s="20" t="s">
        <v>19</v>
      </c>
      <c r="C14" s="24">
        <v>22</v>
      </c>
      <c r="D14" s="24">
        <v>2952</v>
      </c>
      <c r="E14" s="24">
        <v>0</v>
      </c>
      <c r="F14" s="21">
        <v>9629</v>
      </c>
      <c r="G14" s="24">
        <v>9293</v>
      </c>
      <c r="H14" s="24">
        <v>3959</v>
      </c>
      <c r="I14" s="24">
        <v>0</v>
      </c>
    </row>
    <row r="15" spans="1:9" ht="12.75" customHeight="1">
      <c r="A15" s="19">
        <v>11</v>
      </c>
      <c r="B15" s="20" t="s">
        <v>20</v>
      </c>
      <c r="C15" s="24">
        <v>450</v>
      </c>
      <c r="D15" s="24">
        <v>896</v>
      </c>
      <c r="E15" s="24">
        <v>3500</v>
      </c>
      <c r="F15" s="21">
        <v>3500</v>
      </c>
      <c r="G15" s="24">
        <v>3406</v>
      </c>
      <c r="H15" s="24">
        <v>1986</v>
      </c>
      <c r="I15" s="24">
        <v>1986</v>
      </c>
    </row>
    <row r="16" spans="1:9" ht="12.75" customHeight="1">
      <c r="A16" s="19">
        <v>12</v>
      </c>
      <c r="B16" s="20" t="s">
        <v>21</v>
      </c>
      <c r="C16" s="24">
        <v>100</v>
      </c>
      <c r="D16" s="24">
        <v>121</v>
      </c>
      <c r="E16" s="24">
        <v>343</v>
      </c>
      <c r="F16" s="21">
        <v>343</v>
      </c>
      <c r="G16" s="24">
        <v>361</v>
      </c>
      <c r="H16" s="24">
        <v>1685</v>
      </c>
      <c r="I16" s="24">
        <v>0</v>
      </c>
    </row>
    <row r="17" spans="1:9" ht="12.75" customHeight="1">
      <c r="A17" s="19">
        <v>13</v>
      </c>
      <c r="B17" s="20" t="s">
        <v>22</v>
      </c>
      <c r="C17" s="24">
        <v>7400</v>
      </c>
      <c r="D17" s="24">
        <v>829</v>
      </c>
      <c r="E17" s="24">
        <v>1844</v>
      </c>
      <c r="F17" s="21">
        <v>1330</v>
      </c>
      <c r="G17" s="24">
        <v>16411</v>
      </c>
      <c r="H17" s="24">
        <v>10559</v>
      </c>
      <c r="I17" s="24">
        <v>7900</v>
      </c>
    </row>
    <row r="18" spans="1:9" ht="12.75" customHeight="1">
      <c r="A18" s="19">
        <v>14</v>
      </c>
      <c r="B18" s="20" t="s">
        <v>23</v>
      </c>
      <c r="C18" s="24">
        <v>2200</v>
      </c>
      <c r="D18" s="24">
        <v>413</v>
      </c>
      <c r="E18" s="24">
        <v>861</v>
      </c>
      <c r="F18" s="21">
        <v>647</v>
      </c>
      <c r="G18" s="24">
        <v>7805</v>
      </c>
      <c r="H18" s="24">
        <v>3939</v>
      </c>
      <c r="I18" s="24">
        <v>0</v>
      </c>
    </row>
    <row r="19" spans="1:9" ht="12.75" customHeight="1">
      <c r="A19" s="19">
        <v>15</v>
      </c>
      <c r="B19" s="20" t="s">
        <v>24</v>
      </c>
      <c r="C19" s="189">
        <v>16000</v>
      </c>
      <c r="D19" s="189">
        <v>13489</v>
      </c>
      <c r="E19" s="189">
        <v>32298</v>
      </c>
      <c r="F19" s="188">
        <v>25236</v>
      </c>
      <c r="G19" s="189">
        <v>186765</v>
      </c>
      <c r="H19" s="189">
        <v>185130</v>
      </c>
      <c r="I19" s="189">
        <v>185130</v>
      </c>
    </row>
    <row r="20" spans="1:9" ht="12.75" customHeight="1">
      <c r="A20" s="19">
        <v>16</v>
      </c>
      <c r="B20" s="20" t="s">
        <v>25</v>
      </c>
      <c r="C20" s="24">
        <v>1200</v>
      </c>
      <c r="D20" s="24">
        <v>700</v>
      </c>
      <c r="E20" s="24">
        <v>3550</v>
      </c>
      <c r="F20" s="21">
        <v>2800</v>
      </c>
      <c r="G20" s="24">
        <v>7500</v>
      </c>
      <c r="H20" s="24">
        <v>7893</v>
      </c>
      <c r="I20" s="24">
        <v>7893</v>
      </c>
    </row>
    <row r="21" spans="1:9" ht="12.75" customHeight="1">
      <c r="A21" s="19">
        <v>17</v>
      </c>
      <c r="B21" s="20" t="s">
        <v>26</v>
      </c>
      <c r="C21" s="24">
        <v>7500</v>
      </c>
      <c r="D21" s="24">
        <v>16326</v>
      </c>
      <c r="E21" s="24">
        <v>10246</v>
      </c>
      <c r="F21" s="21">
        <v>10109</v>
      </c>
      <c r="G21" s="24">
        <v>72365</v>
      </c>
      <c r="H21" s="24">
        <v>59863</v>
      </c>
      <c r="I21" s="24">
        <v>0</v>
      </c>
    </row>
    <row r="22" spans="1:9" ht="12.75" customHeight="1">
      <c r="A22" s="19">
        <v>18</v>
      </c>
      <c r="B22" s="20" t="s">
        <v>27</v>
      </c>
      <c r="C22" s="24">
        <v>22150</v>
      </c>
      <c r="D22" s="24">
        <v>14626</v>
      </c>
      <c r="E22" s="24">
        <v>35550</v>
      </c>
      <c r="F22" s="21">
        <v>36550</v>
      </c>
      <c r="G22" s="24">
        <v>178045</v>
      </c>
      <c r="H22" s="24">
        <v>95312</v>
      </c>
      <c r="I22" s="24">
        <v>95312</v>
      </c>
    </row>
    <row r="23" spans="1:9" ht="12.75" customHeight="1">
      <c r="A23" s="19">
        <v>19</v>
      </c>
      <c r="B23" s="20" t="s">
        <v>28</v>
      </c>
      <c r="C23" s="24">
        <v>0</v>
      </c>
      <c r="D23" s="24">
        <v>20</v>
      </c>
      <c r="E23" s="24">
        <v>62</v>
      </c>
      <c r="F23" s="21">
        <v>62</v>
      </c>
      <c r="G23" s="24">
        <v>59</v>
      </c>
      <c r="H23" s="24">
        <v>10</v>
      </c>
      <c r="I23" s="24">
        <v>10</v>
      </c>
    </row>
    <row r="24" spans="1:9" ht="12.75" customHeight="1">
      <c r="A24" s="19">
        <v>20</v>
      </c>
      <c r="B24" s="20" t="s">
        <v>29</v>
      </c>
      <c r="C24" s="24">
        <v>270</v>
      </c>
      <c r="D24" s="24">
        <v>2966</v>
      </c>
      <c r="E24" s="24">
        <v>6968</v>
      </c>
      <c r="F24" s="21">
        <v>6966</v>
      </c>
      <c r="G24" s="24">
        <v>6966</v>
      </c>
      <c r="H24" s="24">
        <v>2966</v>
      </c>
      <c r="I24" s="24">
        <v>2966</v>
      </c>
    </row>
    <row r="25" spans="1:9" ht="12.75" customHeight="1">
      <c r="A25" s="19">
        <v>21</v>
      </c>
      <c r="B25" s="20" t="s">
        <v>30</v>
      </c>
      <c r="C25" s="24">
        <v>0</v>
      </c>
      <c r="D25" s="24">
        <v>0</v>
      </c>
      <c r="E25" s="24">
        <v>0</v>
      </c>
      <c r="F25" s="21">
        <v>0</v>
      </c>
      <c r="G25" s="24">
        <v>0</v>
      </c>
      <c r="H25" s="24">
        <v>0</v>
      </c>
      <c r="I25" s="24">
        <v>0</v>
      </c>
    </row>
    <row r="26" spans="1:9" s="60" customFormat="1" ht="12.75" customHeight="1">
      <c r="A26" s="13"/>
      <c r="B26" s="13" t="s">
        <v>31</v>
      </c>
      <c r="C26" s="28">
        <f>SUM(C5:C25)</f>
        <v>167142</v>
      </c>
      <c r="D26" s="28">
        <f aca="true" t="shared" si="0" ref="D26:I26">SUM(D5:D25)</f>
        <v>359384</v>
      </c>
      <c r="E26" s="28">
        <f t="shared" si="0"/>
        <v>506909</v>
      </c>
      <c r="F26" s="22">
        <f t="shared" si="0"/>
        <v>492792</v>
      </c>
      <c r="G26" s="28">
        <f t="shared" si="0"/>
        <v>1401666</v>
      </c>
      <c r="H26" s="28">
        <f t="shared" si="0"/>
        <v>1513688</v>
      </c>
      <c r="I26" s="28">
        <f t="shared" si="0"/>
        <v>1192689</v>
      </c>
    </row>
    <row r="27" spans="1:9" ht="12.75" customHeight="1">
      <c r="A27" s="19">
        <v>22</v>
      </c>
      <c r="B27" s="20" t="s">
        <v>32</v>
      </c>
      <c r="C27" s="24">
        <v>20</v>
      </c>
      <c r="D27" s="24">
        <v>0</v>
      </c>
      <c r="E27" s="24">
        <v>0</v>
      </c>
      <c r="F27" s="21">
        <v>0</v>
      </c>
      <c r="G27" s="24">
        <v>0</v>
      </c>
      <c r="H27" s="24">
        <v>0</v>
      </c>
      <c r="I27" s="24">
        <v>0</v>
      </c>
    </row>
    <row r="28" spans="1:9" ht="12.75" customHeight="1">
      <c r="A28" s="19">
        <v>23</v>
      </c>
      <c r="B28" s="20" t="s">
        <v>33</v>
      </c>
      <c r="C28" s="24">
        <v>20</v>
      </c>
      <c r="D28" s="24">
        <v>0</v>
      </c>
      <c r="E28" s="24">
        <v>0</v>
      </c>
      <c r="F28" s="21">
        <v>0</v>
      </c>
      <c r="G28" s="24">
        <v>0</v>
      </c>
      <c r="H28" s="24">
        <v>0</v>
      </c>
      <c r="I28" s="24">
        <v>0</v>
      </c>
    </row>
    <row r="29" spans="1:9" ht="12.75" customHeight="1">
      <c r="A29" s="19">
        <v>24</v>
      </c>
      <c r="B29" s="20" t="s">
        <v>34</v>
      </c>
      <c r="C29" s="24">
        <v>20</v>
      </c>
      <c r="D29" s="24">
        <v>0</v>
      </c>
      <c r="E29" s="24">
        <v>0</v>
      </c>
      <c r="F29" s="21">
        <v>0</v>
      </c>
      <c r="G29" s="24">
        <v>0</v>
      </c>
      <c r="H29" s="24">
        <v>0</v>
      </c>
      <c r="I29" s="24">
        <v>0</v>
      </c>
    </row>
    <row r="30" spans="1:9" ht="12.75" customHeight="1">
      <c r="A30" s="19">
        <v>25</v>
      </c>
      <c r="B30" s="20" t="s">
        <v>35</v>
      </c>
      <c r="C30" s="24">
        <v>20</v>
      </c>
      <c r="D30" s="24">
        <v>0</v>
      </c>
      <c r="E30" s="24">
        <v>0</v>
      </c>
      <c r="F30" s="21">
        <v>0</v>
      </c>
      <c r="G30" s="24">
        <v>0</v>
      </c>
      <c r="H30" s="24">
        <v>0</v>
      </c>
      <c r="I30" s="24">
        <v>0</v>
      </c>
    </row>
    <row r="31" spans="1:9" ht="12.75" customHeight="1">
      <c r="A31" s="19">
        <v>26</v>
      </c>
      <c r="B31" s="20" t="s">
        <v>36</v>
      </c>
      <c r="C31" s="24">
        <v>20</v>
      </c>
      <c r="D31" s="24">
        <v>17</v>
      </c>
      <c r="E31" s="24">
        <v>17</v>
      </c>
      <c r="F31" s="21">
        <v>11</v>
      </c>
      <c r="G31" s="24">
        <v>0</v>
      </c>
      <c r="H31" s="24">
        <v>0</v>
      </c>
      <c r="I31" s="24">
        <v>0</v>
      </c>
    </row>
    <row r="32" spans="1:9" ht="12.75" customHeight="1">
      <c r="A32" s="19">
        <v>27</v>
      </c>
      <c r="B32" s="20" t="s">
        <v>37</v>
      </c>
      <c r="C32" s="24">
        <v>150000</v>
      </c>
      <c r="D32" s="24">
        <v>371245</v>
      </c>
      <c r="E32" s="24">
        <v>311064</v>
      </c>
      <c r="F32" s="21">
        <v>300745</v>
      </c>
      <c r="G32" s="24">
        <v>847351</v>
      </c>
      <c r="H32" s="24">
        <v>574122</v>
      </c>
      <c r="I32" s="24">
        <v>503545</v>
      </c>
    </row>
    <row r="33" spans="1:9" s="60" customFormat="1" ht="12.75" customHeight="1">
      <c r="A33" s="13"/>
      <c r="B33" s="13" t="s">
        <v>31</v>
      </c>
      <c r="C33" s="28">
        <f>SUM(C27:C32)</f>
        <v>150100</v>
      </c>
      <c r="D33" s="28">
        <f aca="true" t="shared" si="1" ref="D33:I33">SUM(D27:D32)</f>
        <v>371262</v>
      </c>
      <c r="E33" s="28">
        <f t="shared" si="1"/>
        <v>311081</v>
      </c>
      <c r="F33" s="22">
        <f t="shared" si="1"/>
        <v>300756</v>
      </c>
      <c r="G33" s="28">
        <f t="shared" si="1"/>
        <v>847351</v>
      </c>
      <c r="H33" s="28">
        <f t="shared" si="1"/>
        <v>574122</v>
      </c>
      <c r="I33" s="28">
        <f t="shared" si="1"/>
        <v>503545</v>
      </c>
    </row>
    <row r="34" spans="1:9" ht="12.75" customHeight="1">
      <c r="A34" s="19">
        <v>28</v>
      </c>
      <c r="B34" s="20" t="s">
        <v>38</v>
      </c>
      <c r="C34" s="24">
        <v>10000</v>
      </c>
      <c r="D34" s="24">
        <v>563</v>
      </c>
      <c r="E34" s="24">
        <v>2855</v>
      </c>
      <c r="F34" s="21">
        <v>2726</v>
      </c>
      <c r="G34" s="24">
        <v>10572</v>
      </c>
      <c r="H34" s="24">
        <v>2302</v>
      </c>
      <c r="I34" s="24">
        <v>0</v>
      </c>
    </row>
    <row r="35" spans="1:9" ht="12.75" customHeight="1">
      <c r="A35" s="19">
        <v>29</v>
      </c>
      <c r="B35" s="20" t="s">
        <v>39</v>
      </c>
      <c r="C35" s="24">
        <v>0</v>
      </c>
      <c r="D35" s="24">
        <v>0</v>
      </c>
      <c r="E35" s="24">
        <v>0</v>
      </c>
      <c r="F35" s="21">
        <v>0</v>
      </c>
      <c r="G35" s="24">
        <v>0</v>
      </c>
      <c r="H35" s="24">
        <v>0</v>
      </c>
      <c r="I35" s="24">
        <v>0</v>
      </c>
    </row>
    <row r="36" spans="1:9" ht="12.75" customHeight="1">
      <c r="A36" s="19">
        <v>30</v>
      </c>
      <c r="B36" s="20" t="s">
        <v>40</v>
      </c>
      <c r="C36" s="24">
        <v>30</v>
      </c>
      <c r="D36" s="24">
        <v>0</v>
      </c>
      <c r="E36" s="24">
        <v>0</v>
      </c>
      <c r="F36" s="21">
        <v>0</v>
      </c>
      <c r="G36" s="24">
        <v>0</v>
      </c>
      <c r="H36" s="24">
        <v>0</v>
      </c>
      <c r="I36" s="24">
        <v>0</v>
      </c>
    </row>
    <row r="37" spans="1:9" ht="12.75" customHeight="1">
      <c r="A37" s="19">
        <v>31</v>
      </c>
      <c r="B37" s="20" t="s">
        <v>41</v>
      </c>
      <c r="C37" s="24">
        <v>10000</v>
      </c>
      <c r="D37" s="24">
        <v>25372</v>
      </c>
      <c r="E37" s="24">
        <v>58929</v>
      </c>
      <c r="F37" s="21">
        <v>58929</v>
      </c>
      <c r="G37" s="24">
        <v>209215</v>
      </c>
      <c r="H37" s="24">
        <v>25372</v>
      </c>
      <c r="I37" s="24">
        <v>0</v>
      </c>
    </row>
    <row r="38" spans="1:9" ht="12.75" customHeight="1">
      <c r="A38" s="19">
        <v>32</v>
      </c>
      <c r="B38" s="20" t="s">
        <v>42</v>
      </c>
      <c r="C38" s="24">
        <v>10000</v>
      </c>
      <c r="D38" s="24">
        <v>23882</v>
      </c>
      <c r="E38" s="24">
        <v>41252</v>
      </c>
      <c r="F38" s="21">
        <v>30243</v>
      </c>
      <c r="G38" s="24">
        <v>92980</v>
      </c>
      <c r="H38" s="24">
        <v>64906</v>
      </c>
      <c r="I38" s="24">
        <v>0</v>
      </c>
    </row>
    <row r="39" spans="1:9" ht="12.75" customHeight="1">
      <c r="A39" s="19">
        <v>33</v>
      </c>
      <c r="B39" s="20" t="s">
        <v>43</v>
      </c>
      <c r="C39" s="24">
        <v>1400</v>
      </c>
      <c r="D39" s="24">
        <v>73</v>
      </c>
      <c r="E39" s="24">
        <v>513</v>
      </c>
      <c r="F39" s="21">
        <v>1232</v>
      </c>
      <c r="G39" s="24">
        <v>528</v>
      </c>
      <c r="H39" s="24">
        <v>87</v>
      </c>
      <c r="I39" s="24">
        <v>0</v>
      </c>
    </row>
    <row r="40" spans="1:9" ht="12.75" customHeight="1">
      <c r="A40" s="19">
        <v>34</v>
      </c>
      <c r="B40" s="20" t="s">
        <v>45</v>
      </c>
      <c r="C40" s="24">
        <v>100</v>
      </c>
      <c r="D40" s="24">
        <v>32</v>
      </c>
      <c r="E40" s="24">
        <v>182</v>
      </c>
      <c r="F40" s="21">
        <v>182</v>
      </c>
      <c r="G40" s="24">
        <v>2367</v>
      </c>
      <c r="H40" s="24">
        <v>418</v>
      </c>
      <c r="I40" s="24">
        <v>400</v>
      </c>
    </row>
    <row r="41" spans="1:9" ht="12.75" customHeight="1">
      <c r="A41" s="19">
        <v>35</v>
      </c>
      <c r="B41" s="20" t="s">
        <v>46</v>
      </c>
      <c r="C41" s="24">
        <v>4000</v>
      </c>
      <c r="D41" s="24">
        <v>0</v>
      </c>
      <c r="E41" s="24">
        <v>0</v>
      </c>
      <c r="F41" s="21">
        <v>0</v>
      </c>
      <c r="G41" s="24">
        <v>0</v>
      </c>
      <c r="H41" s="24">
        <v>0</v>
      </c>
      <c r="I41" s="24">
        <v>0</v>
      </c>
    </row>
    <row r="42" spans="1:9" ht="12.75" customHeight="1">
      <c r="A42" s="19">
        <v>36</v>
      </c>
      <c r="B42" s="20" t="s">
        <v>47</v>
      </c>
      <c r="C42" s="24">
        <v>0</v>
      </c>
      <c r="D42" s="24">
        <v>0</v>
      </c>
      <c r="E42" s="24">
        <v>0</v>
      </c>
      <c r="F42" s="21">
        <v>0</v>
      </c>
      <c r="G42" s="24">
        <v>0</v>
      </c>
      <c r="H42" s="24">
        <v>0</v>
      </c>
      <c r="I42" s="24">
        <v>0</v>
      </c>
    </row>
    <row r="43" spans="1:9" ht="12.75" customHeight="1">
      <c r="A43" s="19">
        <v>37</v>
      </c>
      <c r="B43" s="20" t="s">
        <v>48</v>
      </c>
      <c r="C43" s="24">
        <v>500</v>
      </c>
      <c r="D43" s="24">
        <v>17</v>
      </c>
      <c r="E43" s="24">
        <v>61</v>
      </c>
      <c r="F43" s="21">
        <v>61</v>
      </c>
      <c r="G43" s="24">
        <v>119</v>
      </c>
      <c r="H43" s="24">
        <v>33</v>
      </c>
      <c r="I43" s="24">
        <v>0</v>
      </c>
    </row>
    <row r="44" spans="1:9" ht="12.75" customHeight="1">
      <c r="A44" s="19">
        <v>38</v>
      </c>
      <c r="B44" s="20" t="s">
        <v>49</v>
      </c>
      <c r="C44" s="24">
        <v>50</v>
      </c>
      <c r="D44" s="24">
        <v>0</v>
      </c>
      <c r="E44" s="24">
        <v>0</v>
      </c>
      <c r="F44" s="21">
        <v>0</v>
      </c>
      <c r="G44" s="24">
        <v>0</v>
      </c>
      <c r="H44" s="24">
        <v>0</v>
      </c>
      <c r="I44" s="24">
        <v>0</v>
      </c>
    </row>
    <row r="45" spans="1:9" ht="12.75" customHeight="1">
      <c r="A45" s="19">
        <v>39</v>
      </c>
      <c r="B45" s="20" t="s">
        <v>50</v>
      </c>
      <c r="C45" s="24">
        <v>0</v>
      </c>
      <c r="D45" s="24">
        <v>0</v>
      </c>
      <c r="E45" s="24">
        <v>0</v>
      </c>
      <c r="F45" s="21">
        <v>0</v>
      </c>
      <c r="G45" s="24">
        <v>0</v>
      </c>
      <c r="H45" s="24">
        <v>0</v>
      </c>
      <c r="I45" s="24">
        <v>0</v>
      </c>
    </row>
    <row r="46" spans="1:9" ht="12.75" customHeight="1">
      <c r="A46" s="19">
        <v>40</v>
      </c>
      <c r="B46" s="20" t="s">
        <v>51</v>
      </c>
      <c r="C46" s="24">
        <v>170</v>
      </c>
      <c r="D46" s="24">
        <v>1382</v>
      </c>
      <c r="E46" s="24">
        <v>7607</v>
      </c>
      <c r="F46" s="21">
        <v>7607</v>
      </c>
      <c r="G46" s="24">
        <v>7607</v>
      </c>
      <c r="H46" s="24">
        <v>1382</v>
      </c>
      <c r="I46" s="24">
        <v>0</v>
      </c>
    </row>
    <row r="47" spans="1:9" ht="12.75" customHeight="1">
      <c r="A47" s="19">
        <v>41</v>
      </c>
      <c r="B47" s="20" t="s">
        <v>52</v>
      </c>
      <c r="C47" s="24">
        <v>400</v>
      </c>
      <c r="D47" s="24">
        <v>0</v>
      </c>
      <c r="E47" s="24">
        <v>0</v>
      </c>
      <c r="F47" s="21">
        <v>0</v>
      </c>
      <c r="G47" s="24">
        <v>0</v>
      </c>
      <c r="H47" s="24">
        <v>0</v>
      </c>
      <c r="I47" s="24">
        <v>0</v>
      </c>
    </row>
    <row r="48" spans="1:9" ht="12.75" customHeight="1">
      <c r="A48" s="19">
        <v>42</v>
      </c>
      <c r="B48" s="20" t="s">
        <v>53</v>
      </c>
      <c r="C48" s="24">
        <v>20</v>
      </c>
      <c r="D48" s="24">
        <v>0</v>
      </c>
      <c r="E48" s="24">
        <v>0</v>
      </c>
      <c r="F48" s="21">
        <v>0</v>
      </c>
      <c r="G48" s="24">
        <v>0</v>
      </c>
      <c r="H48" s="24">
        <v>0</v>
      </c>
      <c r="I48" s="24">
        <v>0</v>
      </c>
    </row>
    <row r="49" spans="1:9" ht="12.75" customHeight="1">
      <c r="A49" s="19">
        <v>43</v>
      </c>
      <c r="B49" s="20" t="s">
        <v>54</v>
      </c>
      <c r="C49" s="24">
        <v>0</v>
      </c>
      <c r="D49" s="24">
        <v>0</v>
      </c>
      <c r="E49" s="24">
        <v>0</v>
      </c>
      <c r="F49" s="21">
        <v>0</v>
      </c>
      <c r="G49" s="24">
        <v>0</v>
      </c>
      <c r="H49" s="24">
        <v>0</v>
      </c>
      <c r="I49" s="24">
        <v>0</v>
      </c>
    </row>
    <row r="50" spans="1:9" ht="12.75" customHeight="1">
      <c r="A50" s="19">
        <v>44</v>
      </c>
      <c r="B50" s="20" t="s">
        <v>55</v>
      </c>
      <c r="C50" s="24">
        <v>0</v>
      </c>
      <c r="D50" s="24">
        <v>0</v>
      </c>
      <c r="E50" s="24">
        <v>0</v>
      </c>
      <c r="F50" s="21">
        <v>0</v>
      </c>
      <c r="G50" s="24">
        <v>0</v>
      </c>
      <c r="H50" s="24">
        <v>0</v>
      </c>
      <c r="I50" s="24">
        <v>0</v>
      </c>
    </row>
    <row r="51" spans="1:9" ht="12.75" customHeight="1">
      <c r="A51" s="19">
        <v>45</v>
      </c>
      <c r="B51" s="20" t="s">
        <v>315</v>
      </c>
      <c r="C51" s="24">
        <v>0</v>
      </c>
      <c r="D51" s="24">
        <v>0</v>
      </c>
      <c r="E51" s="24">
        <v>0</v>
      </c>
      <c r="F51" s="21">
        <v>0</v>
      </c>
      <c r="G51" s="24">
        <v>0</v>
      </c>
      <c r="H51" s="24">
        <v>0</v>
      </c>
      <c r="I51" s="24">
        <v>0</v>
      </c>
    </row>
    <row r="52" spans="1:9" s="60" customFormat="1" ht="12.75" customHeight="1">
      <c r="A52" s="13"/>
      <c r="B52" s="13" t="s">
        <v>31</v>
      </c>
      <c r="C52" s="28">
        <f>SUM(C34:C51)</f>
        <v>36670</v>
      </c>
      <c r="D52" s="28">
        <f aca="true" t="shared" si="2" ref="D52:I52">SUM(D34:D51)</f>
        <v>51321</v>
      </c>
      <c r="E52" s="28">
        <f t="shared" si="2"/>
        <v>111399</v>
      </c>
      <c r="F52" s="22">
        <f t="shared" si="2"/>
        <v>100980</v>
      </c>
      <c r="G52" s="28">
        <f t="shared" si="2"/>
        <v>323388</v>
      </c>
      <c r="H52" s="28">
        <f t="shared" si="2"/>
        <v>94500</v>
      </c>
      <c r="I52" s="28">
        <f t="shared" si="2"/>
        <v>400</v>
      </c>
    </row>
    <row r="53" spans="1:9" ht="12.75" customHeight="1">
      <c r="A53" s="19">
        <v>46</v>
      </c>
      <c r="B53" s="20" t="s">
        <v>56</v>
      </c>
      <c r="C53" s="24">
        <v>46042</v>
      </c>
      <c r="D53" s="24">
        <v>7328</v>
      </c>
      <c r="E53" s="24">
        <v>5496</v>
      </c>
      <c r="F53" s="21">
        <v>4397</v>
      </c>
      <c r="G53" s="24">
        <v>133127</v>
      </c>
      <c r="H53" s="24">
        <v>315757</v>
      </c>
      <c r="I53" s="24">
        <v>202073</v>
      </c>
    </row>
    <row r="54" spans="1:9" ht="12.75" customHeight="1">
      <c r="A54" s="19">
        <v>47</v>
      </c>
      <c r="B54" s="120" t="s">
        <v>57</v>
      </c>
      <c r="C54" s="189">
        <v>39585</v>
      </c>
      <c r="D54" s="189">
        <v>5891</v>
      </c>
      <c r="E54" s="189">
        <v>11486</v>
      </c>
      <c r="F54" s="188">
        <v>11486</v>
      </c>
      <c r="G54" s="189">
        <v>182029</v>
      </c>
      <c r="H54" s="189">
        <v>302239</v>
      </c>
      <c r="I54" s="189">
        <v>119643</v>
      </c>
    </row>
    <row r="55" spans="1:9" ht="12.75" customHeight="1">
      <c r="A55" s="19">
        <v>48</v>
      </c>
      <c r="B55" s="120" t="s">
        <v>58</v>
      </c>
      <c r="C55" s="189">
        <v>32911</v>
      </c>
      <c r="D55" s="189">
        <v>12125</v>
      </c>
      <c r="E55" s="189">
        <v>18188</v>
      </c>
      <c r="F55" s="188">
        <v>13641</v>
      </c>
      <c r="G55" s="189">
        <v>262280</v>
      </c>
      <c r="H55" s="189">
        <v>241836</v>
      </c>
      <c r="I55" s="189">
        <v>189376</v>
      </c>
    </row>
    <row r="56" spans="1:9" s="60" customFormat="1" ht="12.75" customHeight="1">
      <c r="A56" s="13"/>
      <c r="B56" s="13" t="s">
        <v>31</v>
      </c>
      <c r="C56" s="28">
        <f>SUM(C53:C55)</f>
        <v>118538</v>
      </c>
      <c r="D56" s="28">
        <f aca="true" t="shared" si="3" ref="D56:I56">SUM(D53:D55)</f>
        <v>25344</v>
      </c>
      <c r="E56" s="28">
        <f t="shared" si="3"/>
        <v>35170</v>
      </c>
      <c r="F56" s="22">
        <f t="shared" si="3"/>
        <v>29524</v>
      </c>
      <c r="G56" s="28">
        <f t="shared" si="3"/>
        <v>577436</v>
      </c>
      <c r="H56" s="28">
        <f t="shared" si="3"/>
        <v>859832</v>
      </c>
      <c r="I56" s="28">
        <f t="shared" si="3"/>
        <v>511092</v>
      </c>
    </row>
    <row r="57" spans="1:9" ht="12.75" customHeight="1">
      <c r="A57" s="19">
        <v>49</v>
      </c>
      <c r="B57" s="20" t="s">
        <v>59</v>
      </c>
      <c r="C57" s="24">
        <v>600450</v>
      </c>
      <c r="D57" s="24">
        <v>791821</v>
      </c>
      <c r="E57" s="24">
        <v>1198426</v>
      </c>
      <c r="F57" s="21">
        <v>1198426</v>
      </c>
      <c r="G57" s="24">
        <v>1400289</v>
      </c>
      <c r="H57" s="24">
        <v>5230370</v>
      </c>
      <c r="I57" s="24">
        <v>1773182</v>
      </c>
    </row>
    <row r="58" spans="1:9" ht="12.75" customHeight="1">
      <c r="A58" s="19">
        <v>50</v>
      </c>
      <c r="B58" s="20" t="s">
        <v>60</v>
      </c>
      <c r="C58" s="24">
        <v>0</v>
      </c>
      <c r="D58" s="24"/>
      <c r="E58" s="24"/>
      <c r="F58" s="21"/>
      <c r="G58" s="24"/>
      <c r="H58" s="24"/>
      <c r="I58" s="24"/>
    </row>
    <row r="59" spans="1:9" s="60" customFormat="1" ht="12.75" customHeight="1">
      <c r="A59" s="13"/>
      <c r="B59" s="13" t="s">
        <v>31</v>
      </c>
      <c r="C59" s="28">
        <f>SUM(C57:C58)</f>
        <v>600450</v>
      </c>
      <c r="D59" s="28">
        <f aca="true" t="shared" si="4" ref="D59:I59">SUM(D57:D58)</f>
        <v>791821</v>
      </c>
      <c r="E59" s="28">
        <f t="shared" si="4"/>
        <v>1198426</v>
      </c>
      <c r="F59" s="22">
        <f t="shared" si="4"/>
        <v>1198426</v>
      </c>
      <c r="G59" s="28">
        <f t="shared" si="4"/>
        <v>1400289</v>
      </c>
      <c r="H59" s="28">
        <f t="shared" si="4"/>
        <v>5230370</v>
      </c>
      <c r="I59" s="28">
        <f t="shared" si="4"/>
        <v>1773182</v>
      </c>
    </row>
    <row r="60" spans="1:9" s="60" customFormat="1" ht="12.75" customHeight="1">
      <c r="A60" s="413" t="s">
        <v>0</v>
      </c>
      <c r="B60" s="414"/>
      <c r="C60" s="28">
        <f>SUM(C59,C56,C52,C33,C26)</f>
        <v>1072900</v>
      </c>
      <c r="D60" s="28">
        <f aca="true" t="shared" si="5" ref="D60:I60">SUM(D59,D56,D52,D33,D26)</f>
        <v>1599132</v>
      </c>
      <c r="E60" s="28">
        <f t="shared" si="5"/>
        <v>2162985</v>
      </c>
      <c r="F60" s="22">
        <f t="shared" si="5"/>
        <v>2122478</v>
      </c>
      <c r="G60" s="28">
        <f t="shared" si="5"/>
        <v>4550130</v>
      </c>
      <c r="H60" s="28">
        <f t="shared" si="5"/>
        <v>8272512</v>
      </c>
      <c r="I60" s="28">
        <f t="shared" si="5"/>
        <v>3980908</v>
      </c>
    </row>
    <row r="61" ht="15" customHeight="1"/>
  </sheetData>
  <sheetProtection/>
  <mergeCells count="4">
    <mergeCell ref="A60:B60"/>
    <mergeCell ref="H3:I3"/>
    <mergeCell ref="A1:I1"/>
    <mergeCell ref="A2:I2"/>
  </mergeCells>
  <conditionalFormatting sqref="H3">
    <cfRule type="cellIs" priority="1" dxfId="83" operator="lessThan">
      <formula>0</formula>
    </cfRule>
  </conditionalFormatting>
  <printOptions/>
  <pageMargins left="0.7" right="0.7" top="0.39" bottom="0.32" header="0.3" footer="0.3"/>
  <pageSetup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xSplit="2" ySplit="7" topLeftCell="C8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14" sqref="F14"/>
    </sheetView>
  </sheetViews>
  <sheetFormatPr defaultColWidth="9.140625" defaultRowHeight="12.75"/>
  <cols>
    <col min="1" max="1" width="5.421875" style="54" customWidth="1"/>
    <col min="2" max="2" width="27.00390625" style="54" customWidth="1"/>
    <col min="3" max="5" width="9.140625" style="54" customWidth="1"/>
    <col min="6" max="6" width="9.140625" style="65" customWidth="1"/>
    <col min="7" max="9" width="9.140625" style="54" customWidth="1"/>
    <col min="10" max="10" width="9.140625" style="65" customWidth="1"/>
    <col min="11" max="11" width="9.140625" style="54" customWidth="1"/>
    <col min="12" max="12" width="9.140625" style="65" customWidth="1"/>
    <col min="13" max="13" width="9.140625" style="54" customWidth="1"/>
    <col min="14" max="14" width="9.140625" style="65" customWidth="1"/>
    <col min="15" max="16384" width="9.140625" style="54" customWidth="1"/>
  </cols>
  <sheetData>
    <row r="1" spans="1:14" ht="14.25" customHeight="1">
      <c r="A1" s="419" t="s">
        <v>522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14.25" customHeight="1">
      <c r="A3" s="66"/>
      <c r="B3" s="37" t="s">
        <v>66</v>
      </c>
      <c r="C3" s="35"/>
      <c r="D3" s="16"/>
      <c r="E3" s="16"/>
      <c r="F3" s="16"/>
      <c r="G3" s="16"/>
      <c r="H3" s="439"/>
      <c r="I3" s="439"/>
      <c r="J3" s="439"/>
      <c r="K3" s="439"/>
      <c r="L3" s="439" t="s">
        <v>283</v>
      </c>
      <c r="M3" s="439"/>
      <c r="N3" s="68"/>
    </row>
    <row r="4" spans="1:14" ht="12.75">
      <c r="A4" s="437" t="s">
        <v>3</v>
      </c>
      <c r="B4" s="437" t="s">
        <v>4</v>
      </c>
      <c r="C4" s="546" t="s">
        <v>305</v>
      </c>
      <c r="D4" s="547"/>
      <c r="E4" s="547"/>
      <c r="F4" s="547"/>
      <c r="G4" s="547"/>
      <c r="H4" s="548"/>
      <c r="I4" s="546" t="s">
        <v>220</v>
      </c>
      <c r="J4" s="548"/>
      <c r="K4" s="546" t="s">
        <v>221</v>
      </c>
      <c r="L4" s="548"/>
      <c r="M4" s="546" t="s">
        <v>222</v>
      </c>
      <c r="N4" s="548"/>
    </row>
    <row r="5" spans="1:14" ht="12.75">
      <c r="A5" s="545"/>
      <c r="B5" s="545"/>
      <c r="C5" s="549"/>
      <c r="D5" s="550"/>
      <c r="E5" s="550"/>
      <c r="F5" s="550"/>
      <c r="G5" s="550"/>
      <c r="H5" s="551"/>
      <c r="I5" s="552"/>
      <c r="J5" s="553"/>
      <c r="K5" s="552"/>
      <c r="L5" s="553"/>
      <c r="M5" s="552"/>
      <c r="N5" s="553"/>
    </row>
    <row r="6" spans="1:14" ht="12.75">
      <c r="A6" s="545"/>
      <c r="B6" s="545"/>
      <c r="C6" s="437" t="s">
        <v>223</v>
      </c>
      <c r="D6" s="437" t="s">
        <v>281</v>
      </c>
      <c r="E6" s="441" t="s">
        <v>225</v>
      </c>
      <c r="F6" s="442"/>
      <c r="G6" s="437" t="s">
        <v>282</v>
      </c>
      <c r="H6" s="437" t="s">
        <v>227</v>
      </c>
      <c r="I6" s="549"/>
      <c r="J6" s="551"/>
      <c r="K6" s="549"/>
      <c r="L6" s="551"/>
      <c r="M6" s="549"/>
      <c r="N6" s="551"/>
    </row>
    <row r="7" spans="1:14" ht="12.75">
      <c r="A7" s="438"/>
      <c r="B7" s="438"/>
      <c r="C7" s="438"/>
      <c r="D7" s="438"/>
      <c r="E7" s="9" t="s">
        <v>112</v>
      </c>
      <c r="F7" s="18" t="s">
        <v>90</v>
      </c>
      <c r="G7" s="438"/>
      <c r="H7" s="438"/>
      <c r="I7" s="9" t="s">
        <v>112</v>
      </c>
      <c r="J7" s="18" t="s">
        <v>90</v>
      </c>
      <c r="K7" s="9" t="s">
        <v>112</v>
      </c>
      <c r="L7" s="18" t="s">
        <v>90</v>
      </c>
      <c r="M7" s="9" t="s">
        <v>112</v>
      </c>
      <c r="N7" s="18" t="s">
        <v>90</v>
      </c>
    </row>
    <row r="8" spans="1:14" ht="15" customHeight="1">
      <c r="A8" s="19">
        <v>1</v>
      </c>
      <c r="B8" s="20" t="s">
        <v>10</v>
      </c>
      <c r="C8" s="24">
        <v>378</v>
      </c>
      <c r="D8" s="24">
        <v>343</v>
      </c>
      <c r="E8" s="24">
        <v>2441</v>
      </c>
      <c r="F8" s="21">
        <v>4057</v>
      </c>
      <c r="G8" s="24">
        <v>22</v>
      </c>
      <c r="H8" s="24">
        <v>13</v>
      </c>
      <c r="I8" s="24">
        <v>6823</v>
      </c>
      <c r="J8" s="21">
        <v>29788</v>
      </c>
      <c r="K8" s="24">
        <v>795</v>
      </c>
      <c r="L8" s="21">
        <v>3180</v>
      </c>
      <c r="M8" s="24">
        <v>1454</v>
      </c>
      <c r="N8" s="21">
        <v>4058</v>
      </c>
    </row>
    <row r="9" spans="1:14" ht="15" customHeight="1">
      <c r="A9" s="19">
        <v>2</v>
      </c>
      <c r="B9" s="20" t="s">
        <v>11</v>
      </c>
      <c r="C9" s="24">
        <v>0</v>
      </c>
      <c r="D9" s="24">
        <v>0</v>
      </c>
      <c r="E9" s="24">
        <v>463</v>
      </c>
      <c r="F9" s="21">
        <v>2958</v>
      </c>
      <c r="G9" s="24">
        <v>0</v>
      </c>
      <c r="H9" s="24">
        <v>0</v>
      </c>
      <c r="I9" s="24">
        <v>463</v>
      </c>
      <c r="J9" s="21">
        <v>2958</v>
      </c>
      <c r="K9" s="24">
        <v>0</v>
      </c>
      <c r="L9" s="21">
        <v>0</v>
      </c>
      <c r="M9" s="24">
        <v>54</v>
      </c>
      <c r="N9" s="21">
        <v>436</v>
      </c>
    </row>
    <row r="10" spans="1:14" ht="15" customHeight="1">
      <c r="A10" s="19">
        <v>3</v>
      </c>
      <c r="B10" s="20" t="s">
        <v>12</v>
      </c>
      <c r="C10" s="24">
        <v>549</v>
      </c>
      <c r="D10" s="24">
        <v>537</v>
      </c>
      <c r="E10" s="24">
        <v>537</v>
      </c>
      <c r="F10" s="21">
        <v>7614</v>
      </c>
      <c r="G10" s="24">
        <v>12</v>
      </c>
      <c r="H10" s="24">
        <v>0</v>
      </c>
      <c r="I10" s="24">
        <v>20164</v>
      </c>
      <c r="J10" s="21">
        <v>70464.35</v>
      </c>
      <c r="K10" s="24">
        <v>3195</v>
      </c>
      <c r="L10" s="21">
        <v>4127</v>
      </c>
      <c r="M10" s="24">
        <v>2239</v>
      </c>
      <c r="N10" s="21">
        <v>6689</v>
      </c>
    </row>
    <row r="11" spans="1:14" ht="15" customHeight="1">
      <c r="A11" s="19">
        <v>4</v>
      </c>
      <c r="B11" s="20" t="s">
        <v>13</v>
      </c>
      <c r="C11" s="24">
        <v>435</v>
      </c>
      <c r="D11" s="24">
        <v>425</v>
      </c>
      <c r="E11" s="24">
        <v>7345</v>
      </c>
      <c r="F11" s="21">
        <v>6560</v>
      </c>
      <c r="G11" s="24">
        <v>5</v>
      </c>
      <c r="H11" s="24">
        <v>3</v>
      </c>
      <c r="I11" s="24">
        <v>48062</v>
      </c>
      <c r="J11" s="21">
        <v>76881</v>
      </c>
      <c r="K11" s="24">
        <v>62</v>
      </c>
      <c r="L11" s="21">
        <v>273</v>
      </c>
      <c r="M11" s="24">
        <v>37</v>
      </c>
      <c r="N11" s="21">
        <v>164</v>
      </c>
    </row>
    <row r="12" spans="1:14" ht="15" customHeight="1">
      <c r="A12" s="19">
        <v>5</v>
      </c>
      <c r="B12" s="20" t="s">
        <v>14</v>
      </c>
      <c r="C12" s="24">
        <v>1955</v>
      </c>
      <c r="D12" s="24">
        <v>1583</v>
      </c>
      <c r="E12" s="24">
        <v>1502</v>
      </c>
      <c r="F12" s="21">
        <v>4541</v>
      </c>
      <c r="G12" s="24">
        <v>179</v>
      </c>
      <c r="H12" s="24">
        <v>123</v>
      </c>
      <c r="I12" s="24">
        <v>13031</v>
      </c>
      <c r="J12" s="21">
        <v>36801</v>
      </c>
      <c r="K12" s="24">
        <v>2049</v>
      </c>
      <c r="L12" s="21">
        <v>3171</v>
      </c>
      <c r="M12" s="24">
        <v>1945</v>
      </c>
      <c r="N12" s="21">
        <v>310</v>
      </c>
    </row>
    <row r="13" spans="1:14" ht="15" customHeight="1">
      <c r="A13" s="19">
        <v>6</v>
      </c>
      <c r="B13" s="20" t="s">
        <v>15</v>
      </c>
      <c r="C13" s="24">
        <v>845</v>
      </c>
      <c r="D13" s="24">
        <v>799</v>
      </c>
      <c r="E13" s="24">
        <v>799</v>
      </c>
      <c r="F13" s="21">
        <v>10931</v>
      </c>
      <c r="G13" s="24">
        <v>46</v>
      </c>
      <c r="H13" s="24">
        <v>694</v>
      </c>
      <c r="I13" s="24">
        <v>7795</v>
      </c>
      <c r="J13" s="21">
        <v>77857</v>
      </c>
      <c r="K13" s="24">
        <v>2495</v>
      </c>
      <c r="L13" s="21">
        <v>6315</v>
      </c>
      <c r="M13" s="24">
        <v>1906</v>
      </c>
      <c r="N13" s="21">
        <v>15978</v>
      </c>
    </row>
    <row r="14" spans="1:14" s="228" customFormat="1" ht="15" customHeight="1">
      <c r="A14" s="235">
        <v>7</v>
      </c>
      <c r="B14" s="236" t="s">
        <v>16</v>
      </c>
      <c r="C14" s="238">
        <v>6029</v>
      </c>
      <c r="D14" s="238">
        <v>5793</v>
      </c>
      <c r="E14" s="238">
        <v>5704</v>
      </c>
      <c r="F14" s="25">
        <v>9350</v>
      </c>
      <c r="G14" s="238">
        <v>113</v>
      </c>
      <c r="H14" s="238">
        <f>C14-D14-G14</f>
        <v>123</v>
      </c>
      <c r="I14" s="238">
        <v>69572</v>
      </c>
      <c r="J14" s="25">
        <v>115436</v>
      </c>
      <c r="K14" s="238">
        <v>35934</v>
      </c>
      <c r="L14" s="25">
        <v>24358</v>
      </c>
      <c r="M14" s="238">
        <v>2168</v>
      </c>
      <c r="N14" s="25">
        <v>10249</v>
      </c>
    </row>
    <row r="15" spans="1:14" ht="15" customHeight="1">
      <c r="A15" s="19">
        <v>8</v>
      </c>
      <c r="B15" s="20" t="s">
        <v>17</v>
      </c>
      <c r="C15" s="24">
        <v>76</v>
      </c>
      <c r="D15" s="24">
        <v>74</v>
      </c>
      <c r="E15" s="24">
        <v>74</v>
      </c>
      <c r="F15" s="21">
        <v>2068</v>
      </c>
      <c r="G15" s="24">
        <v>2</v>
      </c>
      <c r="H15" s="24">
        <v>0</v>
      </c>
      <c r="I15" s="24">
        <v>4158</v>
      </c>
      <c r="J15" s="21">
        <v>7608</v>
      </c>
      <c r="K15" s="24">
        <v>10</v>
      </c>
      <c r="L15" s="21">
        <v>458</v>
      </c>
      <c r="M15" s="24">
        <v>5</v>
      </c>
      <c r="N15" s="21">
        <v>25</v>
      </c>
    </row>
    <row r="16" spans="1:14" ht="15" customHeight="1">
      <c r="A16" s="19">
        <v>9</v>
      </c>
      <c r="B16" s="20" t="s">
        <v>18</v>
      </c>
      <c r="C16" s="24">
        <v>153</v>
      </c>
      <c r="D16" s="24">
        <v>153</v>
      </c>
      <c r="E16" s="24">
        <v>153</v>
      </c>
      <c r="F16" s="21">
        <v>1552</v>
      </c>
      <c r="G16" s="24">
        <v>0</v>
      </c>
      <c r="H16" s="24">
        <v>26</v>
      </c>
      <c r="I16" s="24">
        <v>2376</v>
      </c>
      <c r="J16" s="21">
        <v>16625</v>
      </c>
      <c r="K16" s="24">
        <v>141</v>
      </c>
      <c r="L16" s="21">
        <v>633</v>
      </c>
      <c r="M16" s="24">
        <v>456</v>
      </c>
      <c r="N16" s="21">
        <v>2600</v>
      </c>
    </row>
    <row r="17" spans="1:14" ht="15" customHeight="1">
      <c r="A17" s="19">
        <v>10</v>
      </c>
      <c r="B17" s="20" t="s">
        <v>19</v>
      </c>
      <c r="C17" s="24">
        <v>286</v>
      </c>
      <c r="D17" s="24">
        <v>255</v>
      </c>
      <c r="E17" s="24">
        <v>336</v>
      </c>
      <c r="F17" s="21">
        <v>3363</v>
      </c>
      <c r="G17" s="24">
        <v>25</v>
      </c>
      <c r="H17" s="24">
        <v>6</v>
      </c>
      <c r="I17" s="24">
        <v>5367</v>
      </c>
      <c r="J17" s="21">
        <v>55691</v>
      </c>
      <c r="K17" s="24">
        <v>153</v>
      </c>
      <c r="L17" s="21">
        <v>1423</v>
      </c>
      <c r="M17" s="24">
        <v>166</v>
      </c>
      <c r="N17" s="21">
        <v>1834</v>
      </c>
    </row>
    <row r="18" spans="1:14" ht="15" customHeight="1">
      <c r="A18" s="19">
        <v>11</v>
      </c>
      <c r="B18" s="20" t="s">
        <v>20</v>
      </c>
      <c r="C18" s="24">
        <v>155</v>
      </c>
      <c r="D18" s="24">
        <v>139</v>
      </c>
      <c r="E18" s="24">
        <v>139</v>
      </c>
      <c r="F18" s="21">
        <v>800</v>
      </c>
      <c r="G18" s="24">
        <v>16</v>
      </c>
      <c r="H18" s="24">
        <v>0</v>
      </c>
      <c r="I18" s="24">
        <v>910</v>
      </c>
      <c r="J18" s="21">
        <v>2005</v>
      </c>
      <c r="K18" s="24">
        <v>106</v>
      </c>
      <c r="L18" s="21">
        <v>243</v>
      </c>
      <c r="M18" s="24">
        <v>394</v>
      </c>
      <c r="N18" s="21">
        <v>439</v>
      </c>
    </row>
    <row r="19" spans="1:14" ht="15" customHeight="1">
      <c r="A19" s="19">
        <v>12</v>
      </c>
      <c r="B19" s="20" t="s">
        <v>21</v>
      </c>
      <c r="C19" s="24">
        <v>562</v>
      </c>
      <c r="D19" s="24">
        <v>228</v>
      </c>
      <c r="E19" s="24">
        <v>228</v>
      </c>
      <c r="F19" s="21">
        <v>175</v>
      </c>
      <c r="G19" s="24">
        <v>45</v>
      </c>
      <c r="H19" s="24">
        <v>334</v>
      </c>
      <c r="I19" s="24">
        <v>1517</v>
      </c>
      <c r="J19" s="21">
        <v>6590</v>
      </c>
      <c r="K19" s="24">
        <v>232</v>
      </c>
      <c r="L19" s="21">
        <v>149</v>
      </c>
      <c r="M19" s="24">
        <v>149</v>
      </c>
      <c r="N19" s="21">
        <v>149</v>
      </c>
    </row>
    <row r="20" spans="1:14" ht="15" customHeight="1">
      <c r="A20" s="19">
        <v>13</v>
      </c>
      <c r="B20" s="20" t="s">
        <v>22</v>
      </c>
      <c r="C20" s="24">
        <v>261</v>
      </c>
      <c r="D20" s="24">
        <v>261</v>
      </c>
      <c r="E20" s="24">
        <v>261</v>
      </c>
      <c r="F20" s="21">
        <v>1207</v>
      </c>
      <c r="G20" s="24">
        <v>0</v>
      </c>
      <c r="H20" s="24">
        <v>0</v>
      </c>
      <c r="I20" s="24">
        <v>5339</v>
      </c>
      <c r="J20" s="21">
        <v>21431</v>
      </c>
      <c r="K20" s="24">
        <v>1017</v>
      </c>
      <c r="L20" s="21">
        <v>2063</v>
      </c>
      <c r="M20" s="24">
        <v>1007</v>
      </c>
      <c r="N20" s="21">
        <v>5260</v>
      </c>
    </row>
    <row r="21" spans="1:14" ht="15" customHeight="1">
      <c r="A21" s="19">
        <v>14</v>
      </c>
      <c r="B21" s="20" t="s">
        <v>23</v>
      </c>
      <c r="C21" s="24">
        <v>75</v>
      </c>
      <c r="D21" s="24">
        <v>75</v>
      </c>
      <c r="E21" s="24">
        <v>68</v>
      </c>
      <c r="F21" s="21">
        <v>392</v>
      </c>
      <c r="G21" s="24">
        <v>0</v>
      </c>
      <c r="H21" s="24">
        <v>0</v>
      </c>
      <c r="I21" s="24">
        <v>1108</v>
      </c>
      <c r="J21" s="21">
        <v>8163</v>
      </c>
      <c r="K21" s="24">
        <v>14</v>
      </c>
      <c r="L21" s="21">
        <v>102</v>
      </c>
      <c r="M21" s="24">
        <v>234</v>
      </c>
      <c r="N21" s="21">
        <v>1599</v>
      </c>
    </row>
    <row r="22" spans="1:14" ht="15" customHeight="1">
      <c r="A22" s="19">
        <v>15</v>
      </c>
      <c r="B22" s="20" t="s">
        <v>24</v>
      </c>
      <c r="C22" s="189">
        <v>10037</v>
      </c>
      <c r="D22" s="189">
        <v>10030</v>
      </c>
      <c r="E22" s="189">
        <v>10030</v>
      </c>
      <c r="F22" s="188">
        <v>20403</v>
      </c>
      <c r="G22" s="189">
        <v>0</v>
      </c>
      <c r="H22" s="189">
        <v>7</v>
      </c>
      <c r="I22" s="189">
        <v>33357</v>
      </c>
      <c r="J22" s="188">
        <v>135437</v>
      </c>
      <c r="K22" s="189">
        <v>2693</v>
      </c>
      <c r="L22" s="188">
        <v>3374</v>
      </c>
      <c r="M22" s="189">
        <v>5677</v>
      </c>
      <c r="N22" s="188">
        <v>24693</v>
      </c>
    </row>
    <row r="23" spans="1:14" ht="15" customHeight="1">
      <c r="A23" s="19">
        <v>16</v>
      </c>
      <c r="B23" s="20" t="s">
        <v>25</v>
      </c>
      <c r="C23" s="24">
        <v>850</v>
      </c>
      <c r="D23" s="24">
        <v>825</v>
      </c>
      <c r="E23" s="24">
        <v>804</v>
      </c>
      <c r="F23" s="21">
        <v>650</v>
      </c>
      <c r="G23" s="24">
        <v>25</v>
      </c>
      <c r="H23" s="24">
        <v>21</v>
      </c>
      <c r="I23" s="24">
        <v>5509</v>
      </c>
      <c r="J23" s="21">
        <v>12415</v>
      </c>
      <c r="K23" s="24">
        <v>575</v>
      </c>
      <c r="L23" s="21">
        <v>683</v>
      </c>
      <c r="M23" s="24">
        <v>851</v>
      </c>
      <c r="N23" s="21">
        <v>2511</v>
      </c>
    </row>
    <row r="24" spans="1:14" ht="15" customHeight="1">
      <c r="A24" s="19">
        <v>17</v>
      </c>
      <c r="B24" s="20" t="s">
        <v>26</v>
      </c>
      <c r="C24" s="24">
        <v>476</v>
      </c>
      <c r="D24" s="24">
        <v>223</v>
      </c>
      <c r="E24" s="24">
        <v>459</v>
      </c>
      <c r="F24" s="21">
        <v>9180</v>
      </c>
      <c r="G24" s="24">
        <v>7</v>
      </c>
      <c r="H24" s="24">
        <v>246</v>
      </c>
      <c r="I24" s="24">
        <v>8104</v>
      </c>
      <c r="J24" s="21">
        <v>40102</v>
      </c>
      <c r="K24" s="24">
        <v>67</v>
      </c>
      <c r="L24" s="21">
        <v>3902</v>
      </c>
      <c r="M24" s="24">
        <v>49</v>
      </c>
      <c r="N24" s="21">
        <v>689</v>
      </c>
    </row>
    <row r="25" spans="1:14" ht="15" customHeight="1">
      <c r="A25" s="19">
        <v>18</v>
      </c>
      <c r="B25" s="20" t="s">
        <v>27</v>
      </c>
      <c r="C25" s="24">
        <v>2154</v>
      </c>
      <c r="D25" s="24">
        <v>2057</v>
      </c>
      <c r="E25" s="24">
        <v>2025</v>
      </c>
      <c r="F25" s="21">
        <v>10978</v>
      </c>
      <c r="G25" s="24">
        <v>71</v>
      </c>
      <c r="H25" s="24">
        <v>26</v>
      </c>
      <c r="I25" s="24">
        <v>27701</v>
      </c>
      <c r="J25" s="21">
        <v>104756</v>
      </c>
      <c r="K25" s="24">
        <v>4845</v>
      </c>
      <c r="L25" s="21">
        <v>5942</v>
      </c>
      <c r="M25" s="24">
        <v>2214</v>
      </c>
      <c r="N25" s="21">
        <v>14142</v>
      </c>
    </row>
    <row r="26" spans="1:14" ht="15" customHeight="1">
      <c r="A26" s="19">
        <v>19</v>
      </c>
      <c r="B26" s="20" t="s">
        <v>28</v>
      </c>
      <c r="C26" s="24">
        <v>33</v>
      </c>
      <c r="D26" s="24">
        <v>33</v>
      </c>
      <c r="E26" s="24">
        <v>33</v>
      </c>
      <c r="F26" s="21">
        <v>387</v>
      </c>
      <c r="G26" s="24">
        <v>0</v>
      </c>
      <c r="H26" s="24">
        <v>0</v>
      </c>
      <c r="I26" s="24">
        <v>448</v>
      </c>
      <c r="J26" s="21">
        <v>4619</v>
      </c>
      <c r="K26" s="24">
        <v>0</v>
      </c>
      <c r="L26" s="21">
        <v>0</v>
      </c>
      <c r="M26" s="24">
        <v>64</v>
      </c>
      <c r="N26" s="21">
        <v>616</v>
      </c>
    </row>
    <row r="27" spans="1:14" ht="15" customHeight="1">
      <c r="A27" s="19">
        <v>20</v>
      </c>
      <c r="B27" s="20" t="s">
        <v>29</v>
      </c>
      <c r="C27" s="24">
        <v>222</v>
      </c>
      <c r="D27" s="24">
        <v>2813</v>
      </c>
      <c r="E27" s="24">
        <v>222</v>
      </c>
      <c r="F27" s="21">
        <v>2813</v>
      </c>
      <c r="G27" s="24">
        <v>0</v>
      </c>
      <c r="H27" s="24">
        <v>0</v>
      </c>
      <c r="I27" s="24">
        <v>1235</v>
      </c>
      <c r="J27" s="21">
        <v>10348</v>
      </c>
      <c r="K27" s="24">
        <v>13</v>
      </c>
      <c r="L27" s="21">
        <v>36</v>
      </c>
      <c r="M27" s="24">
        <v>6</v>
      </c>
      <c r="N27" s="21">
        <v>20</v>
      </c>
    </row>
    <row r="28" spans="1:14" ht="15" customHeight="1">
      <c r="A28" s="19">
        <v>21</v>
      </c>
      <c r="B28" s="20" t="s">
        <v>30</v>
      </c>
      <c r="C28" s="24">
        <v>0</v>
      </c>
      <c r="D28" s="24">
        <v>0</v>
      </c>
      <c r="E28" s="24">
        <v>0</v>
      </c>
      <c r="F28" s="21">
        <v>0</v>
      </c>
      <c r="G28" s="24">
        <v>0</v>
      </c>
      <c r="H28" s="24">
        <v>0</v>
      </c>
      <c r="I28" s="24">
        <v>0</v>
      </c>
      <c r="J28" s="21">
        <v>0</v>
      </c>
      <c r="K28" s="24">
        <v>0</v>
      </c>
      <c r="L28" s="21">
        <v>0</v>
      </c>
      <c r="M28" s="24">
        <v>0</v>
      </c>
      <c r="N28" s="21">
        <v>0</v>
      </c>
    </row>
    <row r="29" spans="1:14" ht="15" customHeight="1">
      <c r="A29" s="9"/>
      <c r="B29" s="9" t="s">
        <v>31</v>
      </c>
      <c r="C29" s="89">
        <f>SUM(C8:C28)</f>
        <v>25531</v>
      </c>
      <c r="D29" s="89">
        <f aca="true" t="shared" si="0" ref="D29:N29">SUM(D8:D28)</f>
        <v>26646</v>
      </c>
      <c r="E29" s="89">
        <f t="shared" si="0"/>
        <v>33623</v>
      </c>
      <c r="F29" s="90">
        <f>SUM(F8:F28)</f>
        <v>99979</v>
      </c>
      <c r="G29" s="89">
        <f t="shared" si="0"/>
        <v>568</v>
      </c>
      <c r="H29" s="89">
        <f t="shared" si="0"/>
        <v>1622</v>
      </c>
      <c r="I29" s="89">
        <f t="shared" si="0"/>
        <v>263039</v>
      </c>
      <c r="J29" s="90">
        <f t="shared" si="0"/>
        <v>835975.35</v>
      </c>
      <c r="K29" s="89">
        <f t="shared" si="0"/>
        <v>54396</v>
      </c>
      <c r="L29" s="90">
        <f t="shared" si="0"/>
        <v>60432</v>
      </c>
      <c r="M29" s="89">
        <f t="shared" si="0"/>
        <v>21075</v>
      </c>
      <c r="N29" s="90">
        <f t="shared" si="0"/>
        <v>92461</v>
      </c>
    </row>
    <row r="30" spans="1:14" ht="15" customHeight="1">
      <c r="A30" s="19">
        <v>22</v>
      </c>
      <c r="B30" s="20" t="s">
        <v>32</v>
      </c>
      <c r="C30" s="24">
        <v>0</v>
      </c>
      <c r="D30" s="24">
        <v>0</v>
      </c>
      <c r="E30" s="24">
        <v>0</v>
      </c>
      <c r="F30" s="21">
        <v>0</v>
      </c>
      <c r="G30" s="24">
        <v>0</v>
      </c>
      <c r="H30" s="24">
        <v>0</v>
      </c>
      <c r="I30" s="24">
        <v>164</v>
      </c>
      <c r="J30" s="21">
        <v>1323</v>
      </c>
      <c r="K30" s="24">
        <v>0</v>
      </c>
      <c r="L30" s="21">
        <v>0</v>
      </c>
      <c r="M30" s="24">
        <v>0</v>
      </c>
      <c r="N30" s="21">
        <v>0</v>
      </c>
    </row>
    <row r="31" spans="1:14" ht="15" customHeight="1">
      <c r="A31" s="19">
        <v>23</v>
      </c>
      <c r="B31" s="20" t="s">
        <v>33</v>
      </c>
      <c r="C31" s="24">
        <v>0</v>
      </c>
      <c r="D31" s="24">
        <v>0</v>
      </c>
      <c r="E31" s="24">
        <v>0</v>
      </c>
      <c r="F31" s="21">
        <v>0</v>
      </c>
      <c r="G31" s="24">
        <v>0</v>
      </c>
      <c r="H31" s="24">
        <v>0</v>
      </c>
      <c r="I31" s="24">
        <v>0</v>
      </c>
      <c r="J31" s="21">
        <v>0</v>
      </c>
      <c r="K31" s="24">
        <v>0</v>
      </c>
      <c r="L31" s="21">
        <v>0</v>
      </c>
      <c r="M31" s="24">
        <v>0</v>
      </c>
      <c r="N31" s="21">
        <v>0</v>
      </c>
    </row>
    <row r="32" spans="1:14" ht="15" customHeight="1">
      <c r="A32" s="19">
        <v>24</v>
      </c>
      <c r="B32" s="20" t="s">
        <v>34</v>
      </c>
      <c r="C32" s="24">
        <v>0</v>
      </c>
      <c r="D32" s="24">
        <v>0</v>
      </c>
      <c r="E32" s="24">
        <v>0</v>
      </c>
      <c r="F32" s="21">
        <v>0</v>
      </c>
      <c r="G32" s="24">
        <v>0</v>
      </c>
      <c r="H32" s="24">
        <v>0</v>
      </c>
      <c r="I32" s="24">
        <v>45</v>
      </c>
      <c r="J32" s="21">
        <v>145</v>
      </c>
      <c r="K32" s="24">
        <v>0</v>
      </c>
      <c r="L32" s="21">
        <v>0</v>
      </c>
      <c r="M32" s="24">
        <v>0</v>
      </c>
      <c r="N32" s="21">
        <v>0</v>
      </c>
    </row>
    <row r="33" spans="1:14" ht="15" customHeight="1">
      <c r="A33" s="19">
        <v>25</v>
      </c>
      <c r="B33" s="20" t="s">
        <v>35</v>
      </c>
      <c r="C33" s="24">
        <v>16</v>
      </c>
      <c r="D33" s="24">
        <v>16</v>
      </c>
      <c r="E33" s="24">
        <v>16</v>
      </c>
      <c r="F33" s="21">
        <v>265</v>
      </c>
      <c r="G33" s="24">
        <v>0</v>
      </c>
      <c r="H33" s="24">
        <v>0</v>
      </c>
      <c r="I33" s="24">
        <v>700</v>
      </c>
      <c r="J33" s="21">
        <v>5600</v>
      </c>
      <c r="K33" s="24">
        <v>37</v>
      </c>
      <c r="L33" s="21">
        <v>146</v>
      </c>
      <c r="M33" s="24">
        <v>63</v>
      </c>
      <c r="N33" s="21">
        <v>330</v>
      </c>
    </row>
    <row r="34" spans="1:14" ht="15" customHeight="1">
      <c r="A34" s="19">
        <v>26</v>
      </c>
      <c r="B34" s="20" t="s">
        <v>36</v>
      </c>
      <c r="C34" s="24">
        <v>0</v>
      </c>
      <c r="D34" s="24">
        <v>0</v>
      </c>
      <c r="E34" s="24">
        <v>0</v>
      </c>
      <c r="F34" s="21">
        <v>0</v>
      </c>
      <c r="G34" s="24">
        <v>0</v>
      </c>
      <c r="H34" s="24">
        <v>0</v>
      </c>
      <c r="I34" s="24">
        <v>917</v>
      </c>
      <c r="J34" s="21">
        <v>5600</v>
      </c>
      <c r="K34" s="24">
        <v>23</v>
      </c>
      <c r="L34" s="21">
        <v>70</v>
      </c>
      <c r="M34" s="24">
        <v>15</v>
      </c>
      <c r="N34" s="21">
        <v>61</v>
      </c>
    </row>
    <row r="35" spans="1:14" ht="15" customHeight="1">
      <c r="A35" s="19">
        <v>27</v>
      </c>
      <c r="B35" s="20" t="s">
        <v>37</v>
      </c>
      <c r="C35" s="24">
        <v>13110</v>
      </c>
      <c r="D35" s="24">
        <v>12072</v>
      </c>
      <c r="E35" s="24">
        <v>11210</v>
      </c>
      <c r="F35" s="21">
        <v>85704</v>
      </c>
      <c r="G35" s="24">
        <v>8</v>
      </c>
      <c r="H35" s="24">
        <v>6</v>
      </c>
      <c r="I35" s="24">
        <v>181272</v>
      </c>
      <c r="J35" s="21">
        <v>763925</v>
      </c>
      <c r="K35" s="24">
        <v>23456</v>
      </c>
      <c r="L35" s="21">
        <v>89180</v>
      </c>
      <c r="M35" s="24">
        <v>57675</v>
      </c>
      <c r="N35" s="21">
        <v>220156</v>
      </c>
    </row>
    <row r="36" spans="1:14" ht="15" customHeight="1">
      <c r="A36" s="9"/>
      <c r="B36" s="9" t="s">
        <v>31</v>
      </c>
      <c r="C36" s="89">
        <f>SUM(C30:C35)</f>
        <v>13126</v>
      </c>
      <c r="D36" s="89">
        <f aca="true" t="shared" si="1" ref="D36:N36">SUM(D30:D35)</f>
        <v>12088</v>
      </c>
      <c r="E36" s="89">
        <f t="shared" si="1"/>
        <v>11226</v>
      </c>
      <c r="F36" s="90">
        <f t="shared" si="1"/>
        <v>85969</v>
      </c>
      <c r="G36" s="89">
        <f t="shared" si="1"/>
        <v>8</v>
      </c>
      <c r="H36" s="89">
        <f t="shared" si="1"/>
        <v>6</v>
      </c>
      <c r="I36" s="89">
        <f t="shared" si="1"/>
        <v>183098</v>
      </c>
      <c r="J36" s="90">
        <f t="shared" si="1"/>
        <v>776593</v>
      </c>
      <c r="K36" s="89">
        <f t="shared" si="1"/>
        <v>23516</v>
      </c>
      <c r="L36" s="90">
        <f t="shared" si="1"/>
        <v>89396</v>
      </c>
      <c r="M36" s="89">
        <f t="shared" si="1"/>
        <v>57753</v>
      </c>
      <c r="N36" s="90">
        <f t="shared" si="1"/>
        <v>220547</v>
      </c>
    </row>
    <row r="37" spans="1:14" ht="15" customHeight="1">
      <c r="A37" s="19">
        <v>28</v>
      </c>
      <c r="B37" s="20" t="s">
        <v>38</v>
      </c>
      <c r="C37" s="24">
        <v>1206</v>
      </c>
      <c r="D37" s="24">
        <v>1206</v>
      </c>
      <c r="E37" s="24">
        <v>1206</v>
      </c>
      <c r="F37" s="21">
        <v>7530</v>
      </c>
      <c r="G37" s="24">
        <v>0</v>
      </c>
      <c r="H37" s="24">
        <v>0</v>
      </c>
      <c r="I37" s="24">
        <v>137</v>
      </c>
      <c r="J37" s="21">
        <v>43</v>
      </c>
      <c r="K37" s="24">
        <v>0</v>
      </c>
      <c r="L37" s="21">
        <v>0</v>
      </c>
      <c r="M37" s="24">
        <v>58</v>
      </c>
      <c r="N37" s="21">
        <v>233</v>
      </c>
    </row>
    <row r="38" spans="1:14" ht="15" customHeight="1">
      <c r="A38" s="19">
        <v>29</v>
      </c>
      <c r="B38" s="20" t="s">
        <v>39</v>
      </c>
      <c r="C38" s="24">
        <v>0</v>
      </c>
      <c r="D38" s="24">
        <v>0</v>
      </c>
      <c r="E38" s="24">
        <v>0</v>
      </c>
      <c r="F38" s="21">
        <v>0</v>
      </c>
      <c r="G38" s="24">
        <v>0</v>
      </c>
      <c r="H38" s="24">
        <v>0</v>
      </c>
      <c r="I38" s="24">
        <v>0</v>
      </c>
      <c r="J38" s="21">
        <v>0</v>
      </c>
      <c r="K38" s="24">
        <v>0</v>
      </c>
      <c r="L38" s="21">
        <v>0</v>
      </c>
      <c r="M38" s="24">
        <v>0</v>
      </c>
      <c r="N38" s="21">
        <v>0</v>
      </c>
    </row>
    <row r="39" spans="1:14" ht="15" customHeight="1">
      <c r="A39" s="19">
        <v>30</v>
      </c>
      <c r="B39" s="20" t="s">
        <v>40</v>
      </c>
      <c r="C39" s="24">
        <v>0</v>
      </c>
      <c r="D39" s="24">
        <v>0</v>
      </c>
      <c r="E39" s="24">
        <v>0</v>
      </c>
      <c r="F39" s="21">
        <v>0</v>
      </c>
      <c r="G39" s="24">
        <v>0</v>
      </c>
      <c r="H39" s="24">
        <v>0</v>
      </c>
      <c r="I39" s="24">
        <v>0</v>
      </c>
      <c r="J39" s="21">
        <v>0</v>
      </c>
      <c r="K39" s="24">
        <v>0</v>
      </c>
      <c r="L39" s="21">
        <v>0</v>
      </c>
      <c r="M39" s="24">
        <v>0</v>
      </c>
      <c r="N39" s="21">
        <v>0</v>
      </c>
    </row>
    <row r="40" spans="1:14" ht="15" customHeight="1">
      <c r="A40" s="19">
        <v>31</v>
      </c>
      <c r="B40" s="20" t="s">
        <v>41</v>
      </c>
      <c r="C40" s="24">
        <v>0</v>
      </c>
      <c r="D40" s="24">
        <v>0</v>
      </c>
      <c r="E40" s="24">
        <v>0</v>
      </c>
      <c r="F40" s="21">
        <v>0</v>
      </c>
      <c r="G40" s="24">
        <v>0</v>
      </c>
      <c r="H40" s="24">
        <v>0</v>
      </c>
      <c r="I40" s="24">
        <v>10858</v>
      </c>
      <c r="J40" s="21">
        <v>70195</v>
      </c>
      <c r="K40" s="24">
        <v>174</v>
      </c>
      <c r="L40" s="21">
        <v>1121</v>
      </c>
      <c r="M40" s="24">
        <v>123</v>
      </c>
      <c r="N40" s="21">
        <v>123</v>
      </c>
    </row>
    <row r="41" spans="1:14" ht="15" customHeight="1">
      <c r="A41" s="19">
        <v>32</v>
      </c>
      <c r="B41" s="20" t="s">
        <v>42</v>
      </c>
      <c r="C41" s="24">
        <v>245</v>
      </c>
      <c r="D41" s="24">
        <v>245</v>
      </c>
      <c r="E41" s="24">
        <v>245</v>
      </c>
      <c r="F41" s="21">
        <v>7206</v>
      </c>
      <c r="G41" s="24">
        <v>0</v>
      </c>
      <c r="H41" s="24">
        <v>0</v>
      </c>
      <c r="I41" s="24">
        <v>6525</v>
      </c>
      <c r="J41" s="21">
        <v>33100</v>
      </c>
      <c r="K41" s="24">
        <v>0</v>
      </c>
      <c r="L41" s="21">
        <v>0</v>
      </c>
      <c r="M41" s="24">
        <v>0</v>
      </c>
      <c r="N41" s="21">
        <v>0</v>
      </c>
    </row>
    <row r="42" spans="1:14" ht="15" customHeight="1">
      <c r="A42" s="19">
        <v>33</v>
      </c>
      <c r="B42" s="20" t="s">
        <v>43</v>
      </c>
      <c r="C42" s="24">
        <v>0</v>
      </c>
      <c r="D42" s="24">
        <v>0</v>
      </c>
      <c r="E42" s="24">
        <v>0</v>
      </c>
      <c r="F42" s="21">
        <v>0</v>
      </c>
      <c r="G42" s="24">
        <v>0</v>
      </c>
      <c r="H42" s="24">
        <v>0</v>
      </c>
      <c r="I42" s="24">
        <v>0</v>
      </c>
      <c r="J42" s="21">
        <v>0</v>
      </c>
      <c r="K42" s="24">
        <v>0</v>
      </c>
      <c r="L42" s="21">
        <v>0</v>
      </c>
      <c r="M42" s="24">
        <v>0</v>
      </c>
      <c r="N42" s="21">
        <v>0</v>
      </c>
    </row>
    <row r="43" spans="1:14" ht="15" customHeight="1">
      <c r="A43" s="19">
        <v>34</v>
      </c>
      <c r="B43" s="20" t="s">
        <v>44</v>
      </c>
      <c r="C43" s="24">
        <v>0</v>
      </c>
      <c r="D43" s="24">
        <v>0</v>
      </c>
      <c r="E43" s="24">
        <v>0</v>
      </c>
      <c r="F43" s="21">
        <v>0</v>
      </c>
      <c r="G43" s="24">
        <v>0</v>
      </c>
      <c r="H43" s="24">
        <v>0</v>
      </c>
      <c r="I43" s="24">
        <v>0</v>
      </c>
      <c r="J43" s="21">
        <v>0</v>
      </c>
      <c r="K43" s="24">
        <v>0</v>
      </c>
      <c r="L43" s="21">
        <v>0</v>
      </c>
      <c r="M43" s="24">
        <v>0</v>
      </c>
      <c r="N43" s="21">
        <v>0</v>
      </c>
    </row>
    <row r="44" spans="1:14" ht="15" customHeight="1">
      <c r="A44" s="19">
        <v>35</v>
      </c>
      <c r="B44" s="20" t="s">
        <v>45</v>
      </c>
      <c r="C44" s="24">
        <v>2</v>
      </c>
      <c r="D44" s="24">
        <v>2</v>
      </c>
      <c r="E44" s="24">
        <v>2</v>
      </c>
      <c r="F44" s="21">
        <v>41</v>
      </c>
      <c r="G44" s="24">
        <v>0</v>
      </c>
      <c r="H44" s="24">
        <v>0</v>
      </c>
      <c r="I44" s="24">
        <v>195</v>
      </c>
      <c r="J44" s="21">
        <v>2610</v>
      </c>
      <c r="K44" s="24">
        <v>0</v>
      </c>
      <c r="L44" s="21">
        <v>0</v>
      </c>
      <c r="M44" s="24">
        <v>0</v>
      </c>
      <c r="N44" s="21">
        <v>0</v>
      </c>
    </row>
    <row r="45" spans="1:14" ht="15" customHeight="1">
      <c r="A45" s="19">
        <v>36</v>
      </c>
      <c r="B45" s="20" t="s">
        <v>46</v>
      </c>
      <c r="C45" s="24">
        <v>0</v>
      </c>
      <c r="D45" s="24">
        <v>0</v>
      </c>
      <c r="E45" s="24">
        <v>0</v>
      </c>
      <c r="F45" s="21">
        <v>0</v>
      </c>
      <c r="G45" s="24">
        <v>0</v>
      </c>
      <c r="H45" s="24">
        <v>0</v>
      </c>
      <c r="I45" s="24">
        <v>0</v>
      </c>
      <c r="J45" s="21">
        <v>0</v>
      </c>
      <c r="K45" s="24">
        <v>0</v>
      </c>
      <c r="L45" s="21">
        <v>0</v>
      </c>
      <c r="M45" s="24">
        <v>0</v>
      </c>
      <c r="N45" s="21">
        <v>0</v>
      </c>
    </row>
    <row r="46" spans="1:14" ht="15" customHeight="1">
      <c r="A46" s="19">
        <v>37</v>
      </c>
      <c r="B46" s="20" t="s">
        <v>47</v>
      </c>
      <c r="C46" s="24">
        <v>8</v>
      </c>
      <c r="D46" s="24">
        <v>0</v>
      </c>
      <c r="E46" s="24">
        <v>0</v>
      </c>
      <c r="F46" s="21">
        <v>0</v>
      </c>
      <c r="G46" s="24">
        <v>8</v>
      </c>
      <c r="H46" s="24">
        <v>0</v>
      </c>
      <c r="I46" s="24">
        <v>0</v>
      </c>
      <c r="J46" s="21">
        <v>0</v>
      </c>
      <c r="K46" s="24">
        <v>0</v>
      </c>
      <c r="L46" s="21">
        <v>0</v>
      </c>
      <c r="M46" s="24">
        <v>0</v>
      </c>
      <c r="N46" s="21">
        <v>0</v>
      </c>
    </row>
    <row r="47" spans="1:14" ht="15" customHeight="1">
      <c r="A47" s="19">
        <v>38</v>
      </c>
      <c r="B47" s="20" t="s">
        <v>48</v>
      </c>
      <c r="C47" s="24">
        <v>5</v>
      </c>
      <c r="D47" s="24">
        <v>5</v>
      </c>
      <c r="E47" s="24">
        <v>5</v>
      </c>
      <c r="F47" s="21">
        <v>54</v>
      </c>
      <c r="G47" s="24">
        <v>0</v>
      </c>
      <c r="H47" s="24">
        <v>0</v>
      </c>
      <c r="I47" s="24">
        <v>134</v>
      </c>
      <c r="J47" s="21">
        <v>1059</v>
      </c>
      <c r="K47" s="24">
        <v>0</v>
      </c>
      <c r="L47" s="21">
        <v>0</v>
      </c>
      <c r="M47" s="24">
        <v>48</v>
      </c>
      <c r="N47" s="21">
        <v>322</v>
      </c>
    </row>
    <row r="48" spans="1:14" ht="15" customHeight="1">
      <c r="A48" s="19">
        <v>39</v>
      </c>
      <c r="B48" s="20" t="s">
        <v>49</v>
      </c>
      <c r="C48" s="24">
        <v>6</v>
      </c>
      <c r="D48" s="24">
        <v>4</v>
      </c>
      <c r="E48" s="24">
        <v>4</v>
      </c>
      <c r="F48" s="21">
        <v>70</v>
      </c>
      <c r="G48" s="24">
        <v>0</v>
      </c>
      <c r="H48" s="24">
        <v>2</v>
      </c>
      <c r="I48" s="24">
        <v>52</v>
      </c>
      <c r="J48" s="21">
        <v>292</v>
      </c>
      <c r="K48" s="24">
        <v>0</v>
      </c>
      <c r="L48" s="21">
        <v>0</v>
      </c>
      <c r="M48" s="24">
        <v>10</v>
      </c>
      <c r="N48" s="21">
        <v>81</v>
      </c>
    </row>
    <row r="49" spans="1:14" ht="15" customHeight="1">
      <c r="A49" s="19">
        <v>40</v>
      </c>
      <c r="B49" s="20" t="s">
        <v>50</v>
      </c>
      <c r="C49" s="24">
        <v>0</v>
      </c>
      <c r="D49" s="24">
        <v>0</v>
      </c>
      <c r="E49" s="24">
        <v>0</v>
      </c>
      <c r="F49" s="21">
        <v>0</v>
      </c>
      <c r="G49" s="24">
        <v>0</v>
      </c>
      <c r="H49" s="24">
        <v>0</v>
      </c>
      <c r="I49" s="24">
        <v>0</v>
      </c>
      <c r="J49" s="21">
        <v>0</v>
      </c>
      <c r="K49" s="24">
        <v>0</v>
      </c>
      <c r="L49" s="21">
        <v>0</v>
      </c>
      <c r="M49" s="24">
        <v>0</v>
      </c>
      <c r="N49" s="21">
        <v>0</v>
      </c>
    </row>
    <row r="50" spans="1:14" ht="15" customHeight="1">
      <c r="A50" s="19">
        <v>41</v>
      </c>
      <c r="B50" s="20" t="s">
        <v>51</v>
      </c>
      <c r="C50" s="24">
        <v>6</v>
      </c>
      <c r="D50" s="24">
        <v>6</v>
      </c>
      <c r="E50" s="24">
        <v>24</v>
      </c>
      <c r="F50" s="21">
        <v>522</v>
      </c>
      <c r="G50" s="24">
        <v>0</v>
      </c>
      <c r="H50" s="24">
        <v>0</v>
      </c>
      <c r="I50" s="24">
        <v>103</v>
      </c>
      <c r="J50" s="21">
        <v>15</v>
      </c>
      <c r="K50" s="24">
        <v>3</v>
      </c>
      <c r="L50" s="21">
        <v>0</v>
      </c>
      <c r="M50" s="24">
        <v>100</v>
      </c>
      <c r="N50" s="21">
        <v>14</v>
      </c>
    </row>
    <row r="51" spans="1:14" ht="15" customHeight="1">
      <c r="A51" s="19">
        <v>42</v>
      </c>
      <c r="B51" s="20" t="s">
        <v>52</v>
      </c>
      <c r="C51" s="24">
        <v>0</v>
      </c>
      <c r="D51" s="24">
        <v>0</v>
      </c>
      <c r="E51" s="24">
        <v>0</v>
      </c>
      <c r="F51" s="21">
        <v>0</v>
      </c>
      <c r="G51" s="24">
        <v>0</v>
      </c>
      <c r="H51" s="24">
        <v>0</v>
      </c>
      <c r="I51" s="24">
        <v>0</v>
      </c>
      <c r="J51" s="21">
        <v>0</v>
      </c>
      <c r="K51" s="24">
        <v>0</v>
      </c>
      <c r="L51" s="21">
        <v>0</v>
      </c>
      <c r="M51" s="24">
        <v>0</v>
      </c>
      <c r="N51" s="21">
        <v>0</v>
      </c>
    </row>
    <row r="52" spans="1:14" ht="15" customHeight="1">
      <c r="A52" s="19">
        <v>43</v>
      </c>
      <c r="B52" s="20" t="s">
        <v>53</v>
      </c>
      <c r="C52" s="24">
        <v>0</v>
      </c>
      <c r="D52" s="24">
        <v>0</v>
      </c>
      <c r="E52" s="24">
        <v>0</v>
      </c>
      <c r="F52" s="21">
        <v>0</v>
      </c>
      <c r="G52" s="24">
        <v>0</v>
      </c>
      <c r="H52" s="24">
        <v>0</v>
      </c>
      <c r="I52" s="24">
        <v>2</v>
      </c>
      <c r="J52" s="21">
        <v>11</v>
      </c>
      <c r="K52" s="24">
        <v>0</v>
      </c>
      <c r="L52" s="21">
        <v>0</v>
      </c>
      <c r="M52" s="24">
        <v>0</v>
      </c>
      <c r="N52" s="21">
        <v>0</v>
      </c>
    </row>
    <row r="53" spans="1:14" ht="15" customHeight="1">
      <c r="A53" s="19">
        <v>44</v>
      </c>
      <c r="B53" s="20" t="s">
        <v>54</v>
      </c>
      <c r="C53" s="24">
        <v>0</v>
      </c>
      <c r="D53" s="24">
        <v>0</v>
      </c>
      <c r="E53" s="24">
        <v>0</v>
      </c>
      <c r="F53" s="21">
        <v>0</v>
      </c>
      <c r="G53" s="24">
        <v>0</v>
      </c>
      <c r="H53" s="24">
        <v>0</v>
      </c>
      <c r="I53" s="24">
        <v>0</v>
      </c>
      <c r="J53" s="21">
        <v>0</v>
      </c>
      <c r="K53" s="24">
        <v>0</v>
      </c>
      <c r="L53" s="21">
        <v>0</v>
      </c>
      <c r="M53" s="24">
        <v>0</v>
      </c>
      <c r="N53" s="21">
        <v>0</v>
      </c>
    </row>
    <row r="54" spans="1:14" ht="15" customHeight="1">
      <c r="A54" s="19">
        <v>45</v>
      </c>
      <c r="B54" s="20" t="s">
        <v>55</v>
      </c>
      <c r="C54" s="24">
        <v>0</v>
      </c>
      <c r="D54" s="24">
        <v>0</v>
      </c>
      <c r="E54" s="24">
        <v>0</v>
      </c>
      <c r="F54" s="21">
        <v>0</v>
      </c>
      <c r="G54" s="24">
        <v>0</v>
      </c>
      <c r="H54" s="24">
        <v>0</v>
      </c>
      <c r="I54" s="24">
        <v>0</v>
      </c>
      <c r="J54" s="21">
        <v>0</v>
      </c>
      <c r="K54" s="24">
        <v>0</v>
      </c>
      <c r="L54" s="21">
        <v>0</v>
      </c>
      <c r="M54" s="24">
        <v>0</v>
      </c>
      <c r="N54" s="21">
        <v>0</v>
      </c>
    </row>
    <row r="55" spans="1:14" ht="15" customHeight="1">
      <c r="A55" s="19">
        <v>46</v>
      </c>
      <c r="B55" s="20" t="s">
        <v>315</v>
      </c>
      <c r="C55" s="24">
        <v>0</v>
      </c>
      <c r="D55" s="24">
        <v>0</v>
      </c>
      <c r="E55" s="24">
        <v>0</v>
      </c>
      <c r="F55" s="21">
        <v>0</v>
      </c>
      <c r="G55" s="24">
        <v>0</v>
      </c>
      <c r="H55" s="24">
        <v>0</v>
      </c>
      <c r="I55" s="24">
        <v>0</v>
      </c>
      <c r="J55" s="21">
        <v>0</v>
      </c>
      <c r="K55" s="24">
        <v>0</v>
      </c>
      <c r="L55" s="21">
        <v>0</v>
      </c>
      <c r="M55" s="24">
        <v>0</v>
      </c>
      <c r="N55" s="21">
        <v>0</v>
      </c>
    </row>
    <row r="56" spans="1:14" ht="15" customHeight="1">
      <c r="A56" s="9"/>
      <c r="B56" s="9" t="s">
        <v>31</v>
      </c>
      <c r="C56" s="89">
        <f>SUM(C37:C55)</f>
        <v>1478</v>
      </c>
      <c r="D56" s="89">
        <f aca="true" t="shared" si="2" ref="D56:N56">SUM(D37:D55)</f>
        <v>1468</v>
      </c>
      <c r="E56" s="89">
        <f t="shared" si="2"/>
        <v>1486</v>
      </c>
      <c r="F56" s="90">
        <f t="shared" si="2"/>
        <v>15423</v>
      </c>
      <c r="G56" s="89">
        <f t="shared" si="2"/>
        <v>8</v>
      </c>
      <c r="H56" s="89">
        <f t="shared" si="2"/>
        <v>2</v>
      </c>
      <c r="I56" s="89">
        <f t="shared" si="2"/>
        <v>18006</v>
      </c>
      <c r="J56" s="90">
        <f t="shared" si="2"/>
        <v>107325</v>
      </c>
      <c r="K56" s="89">
        <f t="shared" si="2"/>
        <v>177</v>
      </c>
      <c r="L56" s="90">
        <f t="shared" si="2"/>
        <v>1121</v>
      </c>
      <c r="M56" s="89">
        <f t="shared" si="2"/>
        <v>339</v>
      </c>
      <c r="N56" s="90">
        <f t="shared" si="2"/>
        <v>773</v>
      </c>
    </row>
    <row r="57" spans="1:14" ht="15" customHeight="1">
      <c r="A57" s="19">
        <v>47</v>
      </c>
      <c r="B57" s="20" t="s">
        <v>56</v>
      </c>
      <c r="C57" s="24">
        <v>71</v>
      </c>
      <c r="D57" s="24">
        <v>71</v>
      </c>
      <c r="E57" s="24">
        <v>71</v>
      </c>
      <c r="F57" s="21">
        <v>178</v>
      </c>
      <c r="G57" s="24">
        <v>0</v>
      </c>
      <c r="H57" s="24">
        <v>0</v>
      </c>
      <c r="I57" s="24">
        <v>2102</v>
      </c>
      <c r="J57" s="21">
        <v>4773</v>
      </c>
      <c r="K57" s="24">
        <v>279</v>
      </c>
      <c r="L57" s="21">
        <v>474</v>
      </c>
      <c r="M57" s="24">
        <v>55</v>
      </c>
      <c r="N57" s="21">
        <v>149</v>
      </c>
    </row>
    <row r="58" spans="1:14" ht="15" customHeight="1">
      <c r="A58" s="19">
        <v>48</v>
      </c>
      <c r="B58" s="20" t="s">
        <v>57</v>
      </c>
      <c r="C58" s="189">
        <v>114</v>
      </c>
      <c r="D58" s="189">
        <v>114</v>
      </c>
      <c r="E58" s="189">
        <v>114</v>
      </c>
      <c r="F58" s="188">
        <v>366</v>
      </c>
      <c r="G58" s="189">
        <v>0</v>
      </c>
      <c r="H58" s="189">
        <v>0</v>
      </c>
      <c r="I58" s="189">
        <v>3961</v>
      </c>
      <c r="J58" s="188">
        <v>17923</v>
      </c>
      <c r="K58" s="189">
        <v>452</v>
      </c>
      <c r="L58" s="188">
        <v>1625</v>
      </c>
      <c r="M58" s="189">
        <v>497</v>
      </c>
      <c r="N58" s="188">
        <v>2208</v>
      </c>
    </row>
    <row r="59" spans="1:14" ht="15" customHeight="1">
      <c r="A59" s="19">
        <v>49</v>
      </c>
      <c r="B59" s="20" t="s">
        <v>58</v>
      </c>
      <c r="C59" s="189">
        <v>175</v>
      </c>
      <c r="D59" s="189">
        <v>164</v>
      </c>
      <c r="E59" s="189">
        <v>164</v>
      </c>
      <c r="F59" s="188">
        <v>1012</v>
      </c>
      <c r="G59" s="189">
        <v>5</v>
      </c>
      <c r="H59" s="189">
        <v>6</v>
      </c>
      <c r="I59" s="189">
        <v>2267</v>
      </c>
      <c r="J59" s="188">
        <v>8642</v>
      </c>
      <c r="K59" s="189">
        <v>0</v>
      </c>
      <c r="L59" s="188">
        <v>0</v>
      </c>
      <c r="M59" s="189">
        <v>0</v>
      </c>
      <c r="N59" s="188">
        <v>0</v>
      </c>
    </row>
    <row r="60" spans="1:14" ht="15" customHeight="1">
      <c r="A60" s="9"/>
      <c r="B60" s="9" t="s">
        <v>31</v>
      </c>
      <c r="C60" s="89">
        <f>SUM(C57:C59)</f>
        <v>360</v>
      </c>
      <c r="D60" s="89">
        <f aca="true" t="shared" si="3" ref="D60:N60">SUM(D57:D59)</f>
        <v>349</v>
      </c>
      <c r="E60" s="89">
        <f t="shared" si="3"/>
        <v>349</v>
      </c>
      <c r="F60" s="90">
        <f t="shared" si="3"/>
        <v>1556</v>
      </c>
      <c r="G60" s="89">
        <f t="shared" si="3"/>
        <v>5</v>
      </c>
      <c r="H60" s="89">
        <f t="shared" si="3"/>
        <v>6</v>
      </c>
      <c r="I60" s="89">
        <f t="shared" si="3"/>
        <v>8330</v>
      </c>
      <c r="J60" s="90">
        <f t="shared" si="3"/>
        <v>31338</v>
      </c>
      <c r="K60" s="89">
        <f t="shared" si="3"/>
        <v>731</v>
      </c>
      <c r="L60" s="90">
        <f t="shared" si="3"/>
        <v>2099</v>
      </c>
      <c r="M60" s="89">
        <f t="shared" si="3"/>
        <v>552</v>
      </c>
      <c r="N60" s="90">
        <f t="shared" si="3"/>
        <v>2357</v>
      </c>
    </row>
    <row r="61" spans="1:14" ht="15" customHeight="1">
      <c r="A61" s="19">
        <v>50</v>
      </c>
      <c r="B61" s="20" t="s">
        <v>59</v>
      </c>
      <c r="C61" s="24">
        <v>0</v>
      </c>
      <c r="D61" s="24">
        <v>0</v>
      </c>
      <c r="E61" s="24">
        <v>0</v>
      </c>
      <c r="F61" s="21">
        <v>0</v>
      </c>
      <c r="G61" s="24">
        <v>0</v>
      </c>
      <c r="H61" s="24">
        <v>0</v>
      </c>
      <c r="I61" s="24">
        <v>260</v>
      </c>
      <c r="J61" s="21">
        <v>4876</v>
      </c>
      <c r="K61" s="24">
        <v>0</v>
      </c>
      <c r="L61" s="21">
        <v>0</v>
      </c>
      <c r="M61" s="24">
        <v>0</v>
      </c>
      <c r="N61" s="21">
        <v>0</v>
      </c>
    </row>
    <row r="62" spans="1:14" ht="15" customHeight="1">
      <c r="A62" s="19">
        <v>51</v>
      </c>
      <c r="B62" s="20" t="s">
        <v>60</v>
      </c>
      <c r="C62" s="24">
        <v>0</v>
      </c>
      <c r="D62" s="24">
        <v>0</v>
      </c>
      <c r="E62" s="24">
        <v>0</v>
      </c>
      <c r="F62" s="21">
        <v>0</v>
      </c>
      <c r="G62" s="24">
        <v>0</v>
      </c>
      <c r="H62" s="24">
        <v>0</v>
      </c>
      <c r="I62" s="24">
        <v>0</v>
      </c>
      <c r="J62" s="21">
        <v>0</v>
      </c>
      <c r="K62" s="24">
        <v>0</v>
      </c>
      <c r="L62" s="21">
        <v>0</v>
      </c>
      <c r="M62" s="24">
        <v>0</v>
      </c>
      <c r="N62" s="21">
        <v>0</v>
      </c>
    </row>
    <row r="63" spans="1:14" ht="15" customHeight="1">
      <c r="A63" s="9"/>
      <c r="B63" s="9" t="s">
        <v>31</v>
      </c>
      <c r="C63" s="89">
        <f>SUM(C61:C62)</f>
        <v>0</v>
      </c>
      <c r="D63" s="89">
        <f aca="true" t="shared" si="4" ref="D63:N63">SUM(D61:D62)</f>
        <v>0</v>
      </c>
      <c r="E63" s="89">
        <f t="shared" si="4"/>
        <v>0</v>
      </c>
      <c r="F63" s="90">
        <f t="shared" si="4"/>
        <v>0</v>
      </c>
      <c r="G63" s="89">
        <f t="shared" si="4"/>
        <v>0</v>
      </c>
      <c r="H63" s="89">
        <f t="shared" si="4"/>
        <v>0</v>
      </c>
      <c r="I63" s="89">
        <f t="shared" si="4"/>
        <v>260</v>
      </c>
      <c r="J63" s="90">
        <f t="shared" si="4"/>
        <v>4876</v>
      </c>
      <c r="K63" s="89">
        <f t="shared" si="4"/>
        <v>0</v>
      </c>
      <c r="L63" s="90">
        <f t="shared" si="4"/>
        <v>0</v>
      </c>
      <c r="M63" s="89">
        <f t="shared" si="4"/>
        <v>0</v>
      </c>
      <c r="N63" s="90">
        <f t="shared" si="4"/>
        <v>0</v>
      </c>
    </row>
    <row r="64" spans="1:14" ht="15" customHeight="1">
      <c r="A64" s="434" t="s">
        <v>0</v>
      </c>
      <c r="B64" s="436"/>
      <c r="C64" s="89">
        <f>SUM(C63,C60,C56,C36,C29)</f>
        <v>40495</v>
      </c>
      <c r="D64" s="89">
        <f aca="true" t="shared" si="5" ref="D64:N64">SUM(D63,D60,D56,D36,D29)</f>
        <v>40551</v>
      </c>
      <c r="E64" s="89">
        <f t="shared" si="5"/>
        <v>46684</v>
      </c>
      <c r="F64" s="90">
        <f t="shared" si="5"/>
        <v>202927</v>
      </c>
      <c r="G64" s="89">
        <f t="shared" si="5"/>
        <v>589</v>
      </c>
      <c r="H64" s="89">
        <f t="shared" si="5"/>
        <v>1636</v>
      </c>
      <c r="I64" s="89">
        <f t="shared" si="5"/>
        <v>472733</v>
      </c>
      <c r="J64" s="90">
        <f t="shared" si="5"/>
        <v>1756107.35</v>
      </c>
      <c r="K64" s="89">
        <f t="shared" si="5"/>
        <v>78820</v>
      </c>
      <c r="L64" s="90">
        <f t="shared" si="5"/>
        <v>153048</v>
      </c>
      <c r="M64" s="89">
        <f t="shared" si="5"/>
        <v>79719</v>
      </c>
      <c r="N64" s="90">
        <f t="shared" si="5"/>
        <v>316138</v>
      </c>
    </row>
  </sheetData>
  <sheetProtection/>
  <mergeCells count="17">
    <mergeCell ref="A64:B64"/>
    <mergeCell ref="J3:K3"/>
    <mergeCell ref="L3:M3"/>
    <mergeCell ref="A1:N1"/>
    <mergeCell ref="A2:N2"/>
    <mergeCell ref="K4:L6"/>
    <mergeCell ref="M4:N6"/>
    <mergeCell ref="C6:C7"/>
    <mergeCell ref="D6:D7"/>
    <mergeCell ref="A4:A7"/>
    <mergeCell ref="H3:I3"/>
    <mergeCell ref="B4:B7"/>
    <mergeCell ref="C4:H5"/>
    <mergeCell ref="I4:J6"/>
    <mergeCell ref="E6:F6"/>
    <mergeCell ref="G6:G7"/>
    <mergeCell ref="H6:H7"/>
  </mergeCells>
  <conditionalFormatting sqref="H3 J3 L3 N3">
    <cfRule type="cellIs" priority="1" dxfId="83" operator="lessThan">
      <formula>0</formula>
    </cfRule>
  </conditionalFormatting>
  <printOptions/>
  <pageMargins left="0.56" right="0.1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0"/>
  </sheetPr>
  <dimension ref="A1:P62"/>
  <sheetViews>
    <sheetView zoomScalePageLayoutView="0" workbookViewId="0" topLeftCell="A1">
      <pane xSplit="2" ySplit="5" topLeftCell="C51" activePane="bottomRight" state="frozen"/>
      <selection pane="topLeft" activeCell="K4" sqref="K4:L6"/>
      <selection pane="topRight" activeCell="K4" sqref="K4:L6"/>
      <selection pane="bottomLeft" activeCell="K4" sqref="K4:L6"/>
      <selection pane="bottomRight" activeCell="Q32" sqref="Q32"/>
    </sheetView>
  </sheetViews>
  <sheetFormatPr defaultColWidth="9.140625" defaultRowHeight="12.75"/>
  <cols>
    <col min="1" max="1" width="6.28125" style="54" customWidth="1"/>
    <col min="2" max="2" width="27.7109375" style="54" bestFit="1" customWidth="1"/>
    <col min="3" max="3" width="6.00390625" style="54" bestFit="1" customWidth="1"/>
    <col min="4" max="4" width="6.00390625" style="65" bestFit="1" customWidth="1"/>
    <col min="5" max="5" width="5.00390625" style="54" bestFit="1" customWidth="1"/>
    <col min="6" max="6" width="6.00390625" style="65" bestFit="1" customWidth="1"/>
    <col min="7" max="7" width="5.00390625" style="54" bestFit="1" customWidth="1"/>
    <col min="8" max="8" width="6.00390625" style="65" bestFit="1" customWidth="1"/>
    <col min="9" max="9" width="4.140625" style="54" bestFit="1" customWidth="1"/>
    <col min="10" max="10" width="5.421875" style="65" bestFit="1" customWidth="1"/>
    <col min="11" max="11" width="4.140625" style="54" bestFit="1" customWidth="1"/>
    <col min="12" max="12" width="5.421875" style="65" bestFit="1" customWidth="1"/>
    <col min="13" max="13" width="5.00390625" style="54" bestFit="1" customWidth="1"/>
    <col min="14" max="14" width="6.00390625" style="65" bestFit="1" customWidth="1"/>
    <col min="15" max="15" width="6.00390625" style="54" bestFit="1" customWidth="1"/>
    <col min="16" max="16" width="7.00390625" style="65" bestFit="1" customWidth="1"/>
    <col min="17" max="16384" width="9.140625" style="54" customWidth="1"/>
  </cols>
  <sheetData>
    <row r="1" spans="1:16" ht="14.25" customHeight="1">
      <c r="A1" s="419" t="s">
        <v>523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4.25">
      <c r="A3" s="66"/>
      <c r="B3" s="37" t="s">
        <v>66</v>
      </c>
      <c r="C3" s="35"/>
      <c r="D3" s="16"/>
      <c r="E3" s="16"/>
      <c r="F3" s="16"/>
      <c r="G3" s="16"/>
      <c r="H3" s="439"/>
      <c r="I3" s="439"/>
      <c r="J3" s="439"/>
      <c r="K3" s="439"/>
      <c r="L3" s="439"/>
      <c r="M3" s="439"/>
      <c r="N3" s="439" t="s">
        <v>284</v>
      </c>
      <c r="O3" s="439"/>
      <c r="P3" s="68"/>
    </row>
    <row r="4" spans="1:16" ht="12.75">
      <c r="A4" s="437" t="s">
        <v>3</v>
      </c>
      <c r="B4" s="437" t="s">
        <v>4</v>
      </c>
      <c r="C4" s="434" t="s">
        <v>285</v>
      </c>
      <c r="D4" s="436"/>
      <c r="E4" s="434" t="s">
        <v>286</v>
      </c>
      <c r="F4" s="436"/>
      <c r="G4" s="434" t="s">
        <v>287</v>
      </c>
      <c r="H4" s="436"/>
      <c r="I4" s="434" t="s">
        <v>288</v>
      </c>
      <c r="J4" s="436"/>
      <c r="K4" s="434" t="s">
        <v>289</v>
      </c>
      <c r="L4" s="436"/>
      <c r="M4" s="434" t="s">
        <v>290</v>
      </c>
      <c r="N4" s="436"/>
      <c r="O4" s="434" t="s">
        <v>0</v>
      </c>
      <c r="P4" s="436"/>
    </row>
    <row r="5" spans="1:16" ht="12.75">
      <c r="A5" s="438"/>
      <c r="B5" s="438"/>
      <c r="C5" s="9" t="s">
        <v>112</v>
      </c>
      <c r="D5" s="18" t="s">
        <v>191</v>
      </c>
      <c r="E5" s="9" t="s">
        <v>112</v>
      </c>
      <c r="F5" s="18" t="s">
        <v>191</v>
      </c>
      <c r="G5" s="9" t="s">
        <v>112</v>
      </c>
      <c r="H5" s="18" t="s">
        <v>191</v>
      </c>
      <c r="I5" s="9" t="s">
        <v>112</v>
      </c>
      <c r="J5" s="18" t="s">
        <v>191</v>
      </c>
      <c r="K5" s="9" t="s">
        <v>112</v>
      </c>
      <c r="L5" s="18" t="s">
        <v>191</v>
      </c>
      <c r="M5" s="9" t="s">
        <v>112</v>
      </c>
      <c r="N5" s="18" t="s">
        <v>191</v>
      </c>
      <c r="O5" s="9" t="s">
        <v>112</v>
      </c>
      <c r="P5" s="18" t="s">
        <v>191</v>
      </c>
    </row>
    <row r="6" spans="1:16" ht="15" customHeight="1">
      <c r="A6" s="19">
        <v>1</v>
      </c>
      <c r="B6" s="20" t="s">
        <v>10</v>
      </c>
      <c r="C6" s="24">
        <v>990</v>
      </c>
      <c r="D6" s="21">
        <v>536</v>
      </c>
      <c r="E6" s="24">
        <v>256</v>
      </c>
      <c r="F6" s="21">
        <v>208</v>
      </c>
      <c r="G6" s="24">
        <v>190</v>
      </c>
      <c r="H6" s="21">
        <v>345</v>
      </c>
      <c r="I6" s="24">
        <v>0</v>
      </c>
      <c r="J6" s="21">
        <v>0</v>
      </c>
      <c r="K6" s="24">
        <v>0</v>
      </c>
      <c r="L6" s="21">
        <v>0</v>
      </c>
      <c r="M6" s="24">
        <v>286</v>
      </c>
      <c r="N6" s="21">
        <v>446</v>
      </c>
      <c r="O6" s="27">
        <f>C6+E6+G6+I6+K6+M6</f>
        <v>1722</v>
      </c>
      <c r="P6" s="29">
        <f>D6+F6+H6+J6+L6+N6</f>
        <v>1535</v>
      </c>
    </row>
    <row r="7" spans="1:16" ht="15" customHeight="1">
      <c r="A7" s="19">
        <v>2</v>
      </c>
      <c r="B7" s="20" t="s">
        <v>11</v>
      </c>
      <c r="C7" s="24">
        <v>3</v>
      </c>
      <c r="D7" s="21">
        <v>8</v>
      </c>
      <c r="E7" s="24">
        <v>0</v>
      </c>
      <c r="F7" s="21">
        <v>0</v>
      </c>
      <c r="G7" s="24">
        <v>1</v>
      </c>
      <c r="H7" s="21">
        <v>1</v>
      </c>
      <c r="I7" s="24">
        <v>0</v>
      </c>
      <c r="J7" s="21">
        <v>0</v>
      </c>
      <c r="K7" s="24">
        <v>0</v>
      </c>
      <c r="L7" s="21">
        <v>0</v>
      </c>
      <c r="M7" s="24">
        <v>8</v>
      </c>
      <c r="N7" s="21">
        <v>18</v>
      </c>
      <c r="O7" s="27">
        <f aca="true" t="shared" si="0" ref="O7:O57">C7+E7+G7+I7+K7+M7</f>
        <v>12</v>
      </c>
      <c r="P7" s="29">
        <f aca="true" t="shared" si="1" ref="P7:P57">D7+F7+H7+J7+L7+N7</f>
        <v>27</v>
      </c>
    </row>
    <row r="8" spans="1:16" ht="15" customHeight="1">
      <c r="A8" s="19">
        <v>3</v>
      </c>
      <c r="B8" s="20" t="s">
        <v>12</v>
      </c>
      <c r="C8" s="24">
        <v>258</v>
      </c>
      <c r="D8" s="21">
        <v>1845</v>
      </c>
      <c r="E8" s="24">
        <v>146</v>
      </c>
      <c r="F8" s="21">
        <v>322</v>
      </c>
      <c r="G8" s="24">
        <v>22</v>
      </c>
      <c r="H8" s="21">
        <v>115</v>
      </c>
      <c r="I8" s="24">
        <v>0</v>
      </c>
      <c r="J8" s="21">
        <v>0</v>
      </c>
      <c r="K8" s="24">
        <v>8</v>
      </c>
      <c r="L8" s="21">
        <v>11</v>
      </c>
      <c r="M8" s="24">
        <v>160</v>
      </c>
      <c r="N8" s="21">
        <v>5941</v>
      </c>
      <c r="O8" s="27">
        <f t="shared" si="0"/>
        <v>594</v>
      </c>
      <c r="P8" s="29">
        <f t="shared" si="1"/>
        <v>8234</v>
      </c>
    </row>
    <row r="9" spans="1:16" ht="15" customHeight="1">
      <c r="A9" s="19">
        <v>4</v>
      </c>
      <c r="B9" s="20" t="s">
        <v>13</v>
      </c>
      <c r="C9" s="24">
        <v>11144</v>
      </c>
      <c r="D9" s="21">
        <v>12708</v>
      </c>
      <c r="E9" s="24">
        <v>367</v>
      </c>
      <c r="F9" s="21">
        <v>21119</v>
      </c>
      <c r="G9" s="24">
        <v>288</v>
      </c>
      <c r="H9" s="21">
        <v>257</v>
      </c>
      <c r="I9" s="24">
        <v>1</v>
      </c>
      <c r="J9" s="21">
        <v>1</v>
      </c>
      <c r="K9" s="24">
        <v>22</v>
      </c>
      <c r="L9" s="21">
        <v>8</v>
      </c>
      <c r="M9" s="24">
        <v>18</v>
      </c>
      <c r="N9" s="21">
        <v>108</v>
      </c>
      <c r="O9" s="27">
        <f t="shared" si="0"/>
        <v>11840</v>
      </c>
      <c r="P9" s="29">
        <f t="shared" si="1"/>
        <v>34201</v>
      </c>
    </row>
    <row r="10" spans="1:16" ht="15" customHeight="1">
      <c r="A10" s="19">
        <v>5</v>
      </c>
      <c r="B10" s="20" t="s">
        <v>14</v>
      </c>
      <c r="C10" s="24">
        <v>171</v>
      </c>
      <c r="D10" s="21">
        <v>350</v>
      </c>
      <c r="E10" s="24">
        <v>78</v>
      </c>
      <c r="F10" s="21">
        <v>185</v>
      </c>
      <c r="G10" s="24">
        <v>9</v>
      </c>
      <c r="H10" s="21">
        <v>37</v>
      </c>
      <c r="I10" s="24">
        <v>0</v>
      </c>
      <c r="J10" s="21">
        <v>0</v>
      </c>
      <c r="K10" s="24">
        <v>5</v>
      </c>
      <c r="L10" s="21">
        <v>1</v>
      </c>
      <c r="M10" s="24">
        <v>64</v>
      </c>
      <c r="N10" s="21">
        <v>169</v>
      </c>
      <c r="O10" s="27">
        <f t="shared" si="0"/>
        <v>327</v>
      </c>
      <c r="P10" s="29">
        <f t="shared" si="1"/>
        <v>742</v>
      </c>
    </row>
    <row r="11" spans="1:16" ht="15" customHeight="1">
      <c r="A11" s="19">
        <v>6</v>
      </c>
      <c r="B11" s="20" t="s">
        <v>15</v>
      </c>
      <c r="C11" s="24">
        <v>337</v>
      </c>
      <c r="D11" s="21">
        <v>112</v>
      </c>
      <c r="E11" s="24">
        <v>189</v>
      </c>
      <c r="F11" s="21">
        <v>189</v>
      </c>
      <c r="G11" s="24">
        <v>181</v>
      </c>
      <c r="H11" s="21">
        <v>98</v>
      </c>
      <c r="I11" s="24">
        <v>4</v>
      </c>
      <c r="J11" s="21">
        <v>7</v>
      </c>
      <c r="K11" s="24">
        <v>6</v>
      </c>
      <c r="L11" s="21">
        <v>4</v>
      </c>
      <c r="M11" s="24">
        <v>201</v>
      </c>
      <c r="N11" s="21">
        <v>244</v>
      </c>
      <c r="O11" s="27">
        <f t="shared" si="0"/>
        <v>918</v>
      </c>
      <c r="P11" s="29">
        <f t="shared" si="1"/>
        <v>654</v>
      </c>
    </row>
    <row r="12" spans="1:16" ht="15" customHeight="1">
      <c r="A12" s="19">
        <v>7</v>
      </c>
      <c r="B12" s="20" t="s">
        <v>16</v>
      </c>
      <c r="C12" s="24">
        <v>677</v>
      </c>
      <c r="D12" s="21">
        <v>1442</v>
      </c>
      <c r="E12" s="24">
        <v>1095</v>
      </c>
      <c r="F12" s="21">
        <v>595</v>
      </c>
      <c r="G12" s="24">
        <v>1014</v>
      </c>
      <c r="H12" s="21">
        <v>552</v>
      </c>
      <c r="I12" s="24">
        <v>0</v>
      </c>
      <c r="J12" s="21">
        <v>0</v>
      </c>
      <c r="K12" s="24">
        <v>13</v>
      </c>
      <c r="L12" s="21">
        <v>12</v>
      </c>
      <c r="M12" s="24">
        <v>172</v>
      </c>
      <c r="N12" s="21">
        <v>231</v>
      </c>
      <c r="O12" s="27">
        <f t="shared" si="0"/>
        <v>2971</v>
      </c>
      <c r="P12" s="29">
        <f t="shared" si="1"/>
        <v>2832</v>
      </c>
    </row>
    <row r="13" spans="1:16" ht="15" customHeight="1">
      <c r="A13" s="19">
        <v>8</v>
      </c>
      <c r="B13" s="20" t="s">
        <v>17</v>
      </c>
      <c r="C13" s="24">
        <v>65</v>
      </c>
      <c r="D13" s="21">
        <v>189</v>
      </c>
      <c r="E13" s="24">
        <v>10</v>
      </c>
      <c r="F13" s="21">
        <v>15</v>
      </c>
      <c r="G13" s="24">
        <v>3</v>
      </c>
      <c r="H13" s="21">
        <v>4</v>
      </c>
      <c r="I13" s="24">
        <v>0</v>
      </c>
      <c r="J13" s="21">
        <v>0</v>
      </c>
      <c r="K13" s="24">
        <v>0</v>
      </c>
      <c r="L13" s="21">
        <v>0</v>
      </c>
      <c r="M13" s="24">
        <v>42</v>
      </c>
      <c r="N13" s="21">
        <v>216</v>
      </c>
      <c r="O13" s="27">
        <f t="shared" si="0"/>
        <v>120</v>
      </c>
      <c r="P13" s="29">
        <f t="shared" si="1"/>
        <v>424</v>
      </c>
    </row>
    <row r="14" spans="1:16" ht="15" customHeight="1">
      <c r="A14" s="19">
        <v>9</v>
      </c>
      <c r="B14" s="20" t="s">
        <v>18</v>
      </c>
      <c r="C14" s="24">
        <v>125</v>
      </c>
      <c r="D14" s="21">
        <v>310</v>
      </c>
      <c r="E14" s="24">
        <v>12</v>
      </c>
      <c r="F14" s="21">
        <v>149</v>
      </c>
      <c r="G14" s="24">
        <v>17</v>
      </c>
      <c r="H14" s="21">
        <v>81</v>
      </c>
      <c r="I14" s="24">
        <v>0</v>
      </c>
      <c r="J14" s="21">
        <v>0</v>
      </c>
      <c r="K14" s="24">
        <v>0</v>
      </c>
      <c r="L14" s="21">
        <v>0</v>
      </c>
      <c r="M14" s="24">
        <v>5</v>
      </c>
      <c r="N14" s="21">
        <v>5</v>
      </c>
      <c r="O14" s="27">
        <f t="shared" si="0"/>
        <v>159</v>
      </c>
      <c r="P14" s="29">
        <f t="shared" si="1"/>
        <v>545</v>
      </c>
    </row>
    <row r="15" spans="1:16" ht="15" customHeight="1">
      <c r="A15" s="19">
        <v>10</v>
      </c>
      <c r="B15" s="20" t="s">
        <v>19</v>
      </c>
      <c r="C15" s="24">
        <v>1460</v>
      </c>
      <c r="D15" s="21">
        <v>621</v>
      </c>
      <c r="E15" s="24">
        <v>26</v>
      </c>
      <c r="F15" s="21">
        <v>12</v>
      </c>
      <c r="G15" s="24">
        <v>8</v>
      </c>
      <c r="H15" s="21">
        <v>26</v>
      </c>
      <c r="I15" s="24">
        <v>0</v>
      </c>
      <c r="J15" s="21">
        <v>0</v>
      </c>
      <c r="K15" s="24">
        <v>3</v>
      </c>
      <c r="L15" s="21">
        <v>4</v>
      </c>
      <c r="M15" s="24">
        <v>61</v>
      </c>
      <c r="N15" s="21">
        <v>480</v>
      </c>
      <c r="O15" s="27">
        <f t="shared" si="0"/>
        <v>1558</v>
      </c>
      <c r="P15" s="29">
        <f t="shared" si="1"/>
        <v>1143</v>
      </c>
    </row>
    <row r="16" spans="1:16" ht="15" customHeight="1">
      <c r="A16" s="19">
        <v>11</v>
      </c>
      <c r="B16" s="20" t="s">
        <v>20</v>
      </c>
      <c r="C16" s="24">
        <v>4</v>
      </c>
      <c r="D16" s="21">
        <v>18</v>
      </c>
      <c r="E16" s="24">
        <v>89</v>
      </c>
      <c r="F16" s="21">
        <v>104</v>
      </c>
      <c r="G16" s="24">
        <v>34</v>
      </c>
      <c r="H16" s="21">
        <v>69</v>
      </c>
      <c r="I16" s="24">
        <v>0</v>
      </c>
      <c r="J16" s="21">
        <v>0</v>
      </c>
      <c r="K16" s="24">
        <v>0</v>
      </c>
      <c r="L16" s="21">
        <v>0</v>
      </c>
      <c r="M16" s="24">
        <v>0</v>
      </c>
      <c r="N16" s="21">
        <v>0</v>
      </c>
      <c r="O16" s="27">
        <f t="shared" si="0"/>
        <v>127</v>
      </c>
      <c r="P16" s="29">
        <f t="shared" si="1"/>
        <v>191</v>
      </c>
    </row>
    <row r="17" spans="1:16" ht="15" customHeight="1">
      <c r="A17" s="19">
        <v>12</v>
      </c>
      <c r="B17" s="20" t="s">
        <v>21</v>
      </c>
      <c r="C17" s="24">
        <v>10</v>
      </c>
      <c r="D17" s="21">
        <v>52</v>
      </c>
      <c r="E17" s="24">
        <v>8</v>
      </c>
      <c r="F17" s="21">
        <v>28</v>
      </c>
      <c r="G17" s="24">
        <v>0</v>
      </c>
      <c r="H17" s="21">
        <v>0</v>
      </c>
      <c r="I17" s="24">
        <v>0</v>
      </c>
      <c r="J17" s="21">
        <v>0</v>
      </c>
      <c r="K17" s="24">
        <v>0</v>
      </c>
      <c r="L17" s="21">
        <v>0</v>
      </c>
      <c r="M17" s="24">
        <v>2</v>
      </c>
      <c r="N17" s="21">
        <v>7</v>
      </c>
      <c r="O17" s="27">
        <f t="shared" si="0"/>
        <v>20</v>
      </c>
      <c r="P17" s="29">
        <f t="shared" si="1"/>
        <v>87</v>
      </c>
    </row>
    <row r="18" spans="1:16" ht="15" customHeight="1">
      <c r="A18" s="19">
        <v>13</v>
      </c>
      <c r="B18" s="20" t="s">
        <v>22</v>
      </c>
      <c r="C18" s="24">
        <v>82</v>
      </c>
      <c r="D18" s="21">
        <v>244</v>
      </c>
      <c r="E18" s="24">
        <v>10</v>
      </c>
      <c r="F18" s="21">
        <v>27</v>
      </c>
      <c r="G18" s="24">
        <v>3</v>
      </c>
      <c r="H18" s="21">
        <v>6</v>
      </c>
      <c r="I18" s="24">
        <v>0</v>
      </c>
      <c r="J18" s="21">
        <v>0</v>
      </c>
      <c r="K18" s="24">
        <v>1</v>
      </c>
      <c r="L18" s="21">
        <v>3</v>
      </c>
      <c r="M18" s="24">
        <v>2</v>
      </c>
      <c r="N18" s="21">
        <v>6</v>
      </c>
      <c r="O18" s="27">
        <f t="shared" si="0"/>
        <v>98</v>
      </c>
      <c r="P18" s="29">
        <f t="shared" si="1"/>
        <v>286</v>
      </c>
    </row>
    <row r="19" spans="1:16" ht="15" customHeight="1">
      <c r="A19" s="19">
        <v>14</v>
      </c>
      <c r="B19" s="20" t="s">
        <v>23</v>
      </c>
      <c r="C19" s="24">
        <v>32</v>
      </c>
      <c r="D19" s="21">
        <v>96</v>
      </c>
      <c r="E19" s="24">
        <v>45</v>
      </c>
      <c r="F19" s="21">
        <v>240</v>
      </c>
      <c r="G19" s="24">
        <v>0</v>
      </c>
      <c r="H19" s="21">
        <v>0</v>
      </c>
      <c r="I19" s="24">
        <v>0</v>
      </c>
      <c r="J19" s="21">
        <v>0</v>
      </c>
      <c r="K19" s="24">
        <v>0</v>
      </c>
      <c r="L19" s="21">
        <v>0</v>
      </c>
      <c r="M19" s="24">
        <v>20</v>
      </c>
      <c r="N19" s="21">
        <v>172</v>
      </c>
      <c r="O19" s="27">
        <f t="shared" si="0"/>
        <v>97</v>
      </c>
      <c r="P19" s="29">
        <f t="shared" si="1"/>
        <v>508</v>
      </c>
    </row>
    <row r="20" spans="1:16" ht="15" customHeight="1">
      <c r="A20" s="19">
        <v>15</v>
      </c>
      <c r="B20" s="20" t="s">
        <v>24</v>
      </c>
      <c r="C20" s="189">
        <v>2591</v>
      </c>
      <c r="D20" s="188">
        <v>12058</v>
      </c>
      <c r="E20" s="189">
        <v>77</v>
      </c>
      <c r="F20" s="188">
        <v>2879</v>
      </c>
      <c r="G20" s="189">
        <v>56</v>
      </c>
      <c r="H20" s="188">
        <v>478</v>
      </c>
      <c r="I20" s="189">
        <v>0</v>
      </c>
      <c r="J20" s="188">
        <v>0</v>
      </c>
      <c r="K20" s="189">
        <v>2</v>
      </c>
      <c r="L20" s="188">
        <v>15</v>
      </c>
      <c r="M20" s="189">
        <v>281</v>
      </c>
      <c r="N20" s="188">
        <v>3463</v>
      </c>
      <c r="O20" s="27">
        <f t="shared" si="0"/>
        <v>3007</v>
      </c>
      <c r="P20" s="29">
        <f t="shared" si="1"/>
        <v>18893</v>
      </c>
    </row>
    <row r="21" spans="1:16" ht="15" customHeight="1">
      <c r="A21" s="19">
        <v>16</v>
      </c>
      <c r="B21" s="20" t="s">
        <v>25</v>
      </c>
      <c r="C21" s="24">
        <v>221</v>
      </c>
      <c r="D21" s="21">
        <v>291</v>
      </c>
      <c r="E21" s="24">
        <v>40</v>
      </c>
      <c r="F21" s="21">
        <v>45</v>
      </c>
      <c r="G21" s="24">
        <v>12</v>
      </c>
      <c r="H21" s="21">
        <v>30</v>
      </c>
      <c r="I21" s="24">
        <v>0</v>
      </c>
      <c r="J21" s="21">
        <v>0</v>
      </c>
      <c r="K21" s="24">
        <v>0</v>
      </c>
      <c r="L21" s="21">
        <v>0</v>
      </c>
      <c r="M21" s="24">
        <v>132</v>
      </c>
      <c r="N21" s="21">
        <v>134</v>
      </c>
      <c r="O21" s="27">
        <f t="shared" si="0"/>
        <v>405</v>
      </c>
      <c r="P21" s="29">
        <f t="shared" si="1"/>
        <v>500</v>
      </c>
    </row>
    <row r="22" spans="1:16" ht="15" customHeight="1">
      <c r="A22" s="19">
        <v>17</v>
      </c>
      <c r="B22" s="20" t="s">
        <v>26</v>
      </c>
      <c r="C22" s="24">
        <v>79</v>
      </c>
      <c r="D22" s="21">
        <v>676</v>
      </c>
      <c r="E22" s="24">
        <v>78</v>
      </c>
      <c r="F22" s="21">
        <v>374</v>
      </c>
      <c r="G22" s="24">
        <v>3</v>
      </c>
      <c r="H22" s="21">
        <v>62</v>
      </c>
      <c r="I22" s="24">
        <v>0</v>
      </c>
      <c r="J22" s="21">
        <v>0</v>
      </c>
      <c r="K22" s="24">
        <v>0</v>
      </c>
      <c r="L22" s="21">
        <v>0</v>
      </c>
      <c r="M22" s="24">
        <v>43</v>
      </c>
      <c r="N22" s="21">
        <v>375</v>
      </c>
      <c r="O22" s="27">
        <f t="shared" si="0"/>
        <v>203</v>
      </c>
      <c r="P22" s="29">
        <f t="shared" si="1"/>
        <v>1487</v>
      </c>
    </row>
    <row r="23" spans="1:16" ht="15" customHeight="1">
      <c r="A23" s="19">
        <v>18</v>
      </c>
      <c r="B23" s="20" t="s">
        <v>27</v>
      </c>
      <c r="C23" s="24">
        <v>663</v>
      </c>
      <c r="D23" s="21">
        <v>12032</v>
      </c>
      <c r="E23" s="24">
        <v>51</v>
      </c>
      <c r="F23" s="21">
        <v>3312</v>
      </c>
      <c r="G23" s="24">
        <v>48</v>
      </c>
      <c r="H23" s="21">
        <v>101</v>
      </c>
      <c r="I23" s="24">
        <v>0</v>
      </c>
      <c r="J23" s="21">
        <v>0</v>
      </c>
      <c r="K23" s="24">
        <v>0</v>
      </c>
      <c r="L23" s="21">
        <v>0</v>
      </c>
      <c r="M23" s="24">
        <v>373</v>
      </c>
      <c r="N23" s="21">
        <v>2517</v>
      </c>
      <c r="O23" s="27">
        <f t="shared" si="0"/>
        <v>1135</v>
      </c>
      <c r="P23" s="29">
        <f t="shared" si="1"/>
        <v>17962</v>
      </c>
    </row>
    <row r="24" spans="1:16" ht="15" customHeight="1">
      <c r="A24" s="19">
        <v>19</v>
      </c>
      <c r="B24" s="20" t="s">
        <v>28</v>
      </c>
      <c r="C24" s="24">
        <v>57</v>
      </c>
      <c r="D24" s="21">
        <v>379</v>
      </c>
      <c r="E24" s="24">
        <v>0</v>
      </c>
      <c r="F24" s="21">
        <v>0</v>
      </c>
      <c r="G24" s="24">
        <v>0</v>
      </c>
      <c r="H24" s="21">
        <v>0</v>
      </c>
      <c r="I24" s="24">
        <v>0</v>
      </c>
      <c r="J24" s="21">
        <v>0</v>
      </c>
      <c r="K24" s="24">
        <v>0</v>
      </c>
      <c r="L24" s="21">
        <v>0</v>
      </c>
      <c r="M24" s="24">
        <v>0</v>
      </c>
      <c r="N24" s="21">
        <v>0</v>
      </c>
      <c r="O24" s="27">
        <f t="shared" si="0"/>
        <v>57</v>
      </c>
      <c r="P24" s="29">
        <f t="shared" si="1"/>
        <v>379</v>
      </c>
    </row>
    <row r="25" spans="1:16" ht="15" customHeight="1">
      <c r="A25" s="19">
        <v>20</v>
      </c>
      <c r="B25" s="20" t="s">
        <v>29</v>
      </c>
      <c r="C25" s="24">
        <v>32</v>
      </c>
      <c r="D25" s="21">
        <v>1652</v>
      </c>
      <c r="E25" s="24">
        <v>10</v>
      </c>
      <c r="F25" s="21">
        <v>1521</v>
      </c>
      <c r="G25" s="24">
        <v>8</v>
      </c>
      <c r="H25" s="21">
        <v>10</v>
      </c>
      <c r="I25" s="24">
        <v>0</v>
      </c>
      <c r="J25" s="21">
        <v>0</v>
      </c>
      <c r="K25" s="24">
        <v>1</v>
      </c>
      <c r="L25" s="21">
        <v>1</v>
      </c>
      <c r="M25" s="24">
        <v>25</v>
      </c>
      <c r="N25" s="21">
        <v>296</v>
      </c>
      <c r="O25" s="27">
        <f t="shared" si="0"/>
        <v>76</v>
      </c>
      <c r="P25" s="29">
        <f t="shared" si="1"/>
        <v>3480</v>
      </c>
    </row>
    <row r="26" spans="1:16" ht="15" customHeight="1">
      <c r="A26" s="19">
        <v>21</v>
      </c>
      <c r="B26" s="20" t="s">
        <v>30</v>
      </c>
      <c r="C26" s="24">
        <v>0</v>
      </c>
      <c r="D26" s="21">
        <v>0</v>
      </c>
      <c r="E26" s="24">
        <v>0</v>
      </c>
      <c r="F26" s="21">
        <v>0</v>
      </c>
      <c r="G26" s="24">
        <v>0</v>
      </c>
      <c r="H26" s="21">
        <v>0</v>
      </c>
      <c r="I26" s="24">
        <v>0</v>
      </c>
      <c r="J26" s="21">
        <v>0</v>
      </c>
      <c r="K26" s="24">
        <v>0</v>
      </c>
      <c r="L26" s="21">
        <v>0</v>
      </c>
      <c r="M26" s="24">
        <v>2</v>
      </c>
      <c r="N26" s="21">
        <v>19</v>
      </c>
      <c r="O26" s="27">
        <f t="shared" si="0"/>
        <v>2</v>
      </c>
      <c r="P26" s="29">
        <f t="shared" si="1"/>
        <v>19</v>
      </c>
    </row>
    <row r="27" spans="1:16" s="60" customFormat="1" ht="15" customHeight="1">
      <c r="A27" s="13"/>
      <c r="B27" s="13" t="s">
        <v>31</v>
      </c>
      <c r="C27" s="28">
        <f>SUM(C6:C26)</f>
        <v>19001</v>
      </c>
      <c r="D27" s="22">
        <f aca="true" t="shared" si="2" ref="D27:P27">SUM(D6:D26)</f>
        <v>45619</v>
      </c>
      <c r="E27" s="28">
        <f t="shared" si="2"/>
        <v>2587</v>
      </c>
      <c r="F27" s="22">
        <f t="shared" si="2"/>
        <v>31324</v>
      </c>
      <c r="G27" s="28">
        <f t="shared" si="2"/>
        <v>1897</v>
      </c>
      <c r="H27" s="22">
        <f t="shared" si="2"/>
        <v>2272</v>
      </c>
      <c r="I27" s="28">
        <f t="shared" si="2"/>
        <v>5</v>
      </c>
      <c r="J27" s="22">
        <f t="shared" si="2"/>
        <v>8</v>
      </c>
      <c r="K27" s="28">
        <f t="shared" si="2"/>
        <v>61</v>
      </c>
      <c r="L27" s="22">
        <f t="shared" si="2"/>
        <v>59</v>
      </c>
      <c r="M27" s="28">
        <f t="shared" si="2"/>
        <v>1897</v>
      </c>
      <c r="N27" s="22">
        <f t="shared" si="2"/>
        <v>14847</v>
      </c>
      <c r="O27" s="22">
        <f t="shared" si="2"/>
        <v>25448</v>
      </c>
      <c r="P27" s="22">
        <f t="shared" si="2"/>
        <v>94129</v>
      </c>
    </row>
    <row r="28" spans="1:16" ht="15" customHeight="1">
      <c r="A28" s="19">
        <v>22</v>
      </c>
      <c r="B28" s="20" t="s">
        <v>32</v>
      </c>
      <c r="C28" s="24">
        <v>54</v>
      </c>
      <c r="D28" s="21">
        <v>18</v>
      </c>
      <c r="E28" s="24">
        <v>4</v>
      </c>
      <c r="F28" s="21">
        <v>11</v>
      </c>
      <c r="G28" s="24">
        <v>1</v>
      </c>
      <c r="H28" s="21">
        <v>2</v>
      </c>
      <c r="I28" s="24">
        <v>0</v>
      </c>
      <c r="J28" s="21">
        <v>0</v>
      </c>
      <c r="K28" s="24">
        <v>0</v>
      </c>
      <c r="L28" s="21">
        <v>0</v>
      </c>
      <c r="M28" s="24">
        <v>1</v>
      </c>
      <c r="N28" s="21">
        <v>533</v>
      </c>
      <c r="O28" s="27">
        <f t="shared" si="0"/>
        <v>60</v>
      </c>
      <c r="P28" s="29">
        <f t="shared" si="1"/>
        <v>564</v>
      </c>
    </row>
    <row r="29" spans="1:16" ht="15" customHeight="1">
      <c r="A29" s="19">
        <v>23</v>
      </c>
      <c r="B29" s="20" t="s">
        <v>33</v>
      </c>
      <c r="C29" s="24">
        <v>0</v>
      </c>
      <c r="D29" s="21">
        <v>0</v>
      </c>
      <c r="E29" s="24">
        <v>0</v>
      </c>
      <c r="F29" s="21">
        <v>0</v>
      </c>
      <c r="G29" s="24">
        <v>0</v>
      </c>
      <c r="H29" s="21">
        <v>0</v>
      </c>
      <c r="I29" s="24">
        <v>0</v>
      </c>
      <c r="J29" s="21">
        <v>0</v>
      </c>
      <c r="K29" s="24">
        <v>0</v>
      </c>
      <c r="L29" s="21">
        <v>0</v>
      </c>
      <c r="M29" s="24">
        <v>0</v>
      </c>
      <c r="N29" s="21">
        <v>0</v>
      </c>
      <c r="O29" s="27">
        <f t="shared" si="0"/>
        <v>0</v>
      </c>
      <c r="P29" s="29">
        <f t="shared" si="1"/>
        <v>0</v>
      </c>
    </row>
    <row r="30" spans="1:16" ht="15" customHeight="1">
      <c r="A30" s="19">
        <v>24</v>
      </c>
      <c r="B30" s="20" t="s">
        <v>34</v>
      </c>
      <c r="C30" s="24">
        <v>0</v>
      </c>
      <c r="D30" s="21">
        <v>0</v>
      </c>
      <c r="E30" s="24">
        <v>0</v>
      </c>
      <c r="F30" s="21">
        <v>0</v>
      </c>
      <c r="G30" s="24">
        <v>0</v>
      </c>
      <c r="H30" s="21">
        <v>0</v>
      </c>
      <c r="I30" s="24">
        <v>0</v>
      </c>
      <c r="J30" s="21">
        <v>0</v>
      </c>
      <c r="K30" s="24">
        <v>0</v>
      </c>
      <c r="L30" s="21">
        <v>0</v>
      </c>
      <c r="M30" s="24">
        <v>0</v>
      </c>
      <c r="N30" s="21">
        <v>0</v>
      </c>
      <c r="O30" s="27">
        <f t="shared" si="0"/>
        <v>0</v>
      </c>
      <c r="P30" s="29">
        <f t="shared" si="1"/>
        <v>0</v>
      </c>
    </row>
    <row r="31" spans="1:16" ht="15" customHeight="1">
      <c r="A31" s="19">
        <v>25</v>
      </c>
      <c r="B31" s="20" t="s">
        <v>35</v>
      </c>
      <c r="C31" s="24">
        <v>0</v>
      </c>
      <c r="D31" s="21">
        <v>0</v>
      </c>
      <c r="E31" s="24">
        <v>0</v>
      </c>
      <c r="F31" s="21">
        <v>0</v>
      </c>
      <c r="G31" s="24">
        <v>1</v>
      </c>
      <c r="H31" s="21">
        <v>51</v>
      </c>
      <c r="I31" s="24">
        <v>0</v>
      </c>
      <c r="J31" s="21">
        <v>0</v>
      </c>
      <c r="K31" s="24">
        <v>0</v>
      </c>
      <c r="L31" s="21">
        <v>0</v>
      </c>
      <c r="M31" s="24">
        <v>2</v>
      </c>
      <c r="N31" s="21">
        <v>25</v>
      </c>
      <c r="O31" s="27">
        <f t="shared" si="0"/>
        <v>3</v>
      </c>
      <c r="P31" s="29">
        <f t="shared" si="1"/>
        <v>76</v>
      </c>
    </row>
    <row r="32" spans="1:16" ht="15" customHeight="1">
      <c r="A32" s="19">
        <v>26</v>
      </c>
      <c r="B32" s="20" t="s">
        <v>36</v>
      </c>
      <c r="C32" s="24">
        <v>282</v>
      </c>
      <c r="D32" s="21">
        <v>588</v>
      </c>
      <c r="E32" s="24">
        <v>25</v>
      </c>
      <c r="F32" s="21">
        <v>108</v>
      </c>
      <c r="G32" s="24">
        <v>54</v>
      </c>
      <c r="H32" s="21">
        <v>263</v>
      </c>
      <c r="I32" s="24">
        <v>0</v>
      </c>
      <c r="J32" s="21">
        <v>0</v>
      </c>
      <c r="K32" s="24">
        <v>0</v>
      </c>
      <c r="L32" s="21">
        <v>0</v>
      </c>
      <c r="M32" s="24">
        <v>0</v>
      </c>
      <c r="N32" s="21">
        <v>0</v>
      </c>
      <c r="O32" s="27">
        <f t="shared" si="0"/>
        <v>361</v>
      </c>
      <c r="P32" s="29">
        <f t="shared" si="1"/>
        <v>959</v>
      </c>
    </row>
    <row r="33" spans="1:16" ht="15" customHeight="1">
      <c r="A33" s="19">
        <v>27</v>
      </c>
      <c r="B33" s="20" t="s">
        <v>37</v>
      </c>
      <c r="C33" s="24">
        <v>233</v>
      </c>
      <c r="D33" s="21">
        <v>2559</v>
      </c>
      <c r="E33" s="24">
        <v>168</v>
      </c>
      <c r="F33" s="21">
        <v>2095</v>
      </c>
      <c r="G33" s="24">
        <v>118</v>
      </c>
      <c r="H33" s="21">
        <v>900</v>
      </c>
      <c r="I33" s="24">
        <v>15</v>
      </c>
      <c r="J33" s="21">
        <v>324</v>
      </c>
      <c r="K33" s="24">
        <v>36</v>
      </c>
      <c r="L33" s="21">
        <v>201</v>
      </c>
      <c r="M33" s="24">
        <v>157</v>
      </c>
      <c r="N33" s="21">
        <v>2043</v>
      </c>
      <c r="O33" s="27">
        <f t="shared" si="0"/>
        <v>727</v>
      </c>
      <c r="P33" s="29">
        <f t="shared" si="1"/>
        <v>8122</v>
      </c>
    </row>
    <row r="34" spans="1:16" s="60" customFormat="1" ht="15" customHeight="1">
      <c r="A34" s="13"/>
      <c r="B34" s="13" t="s">
        <v>31</v>
      </c>
      <c r="C34" s="28">
        <f>SUM(C28:C33)</f>
        <v>569</v>
      </c>
      <c r="D34" s="22">
        <f aca="true" t="shared" si="3" ref="D34:P34">SUM(D28:D33)</f>
        <v>3165</v>
      </c>
      <c r="E34" s="28">
        <f t="shared" si="3"/>
        <v>197</v>
      </c>
      <c r="F34" s="22">
        <f t="shared" si="3"/>
        <v>2214</v>
      </c>
      <c r="G34" s="28">
        <f t="shared" si="3"/>
        <v>174</v>
      </c>
      <c r="H34" s="22">
        <f t="shared" si="3"/>
        <v>1216</v>
      </c>
      <c r="I34" s="28">
        <f t="shared" si="3"/>
        <v>15</v>
      </c>
      <c r="J34" s="22">
        <f t="shared" si="3"/>
        <v>324</v>
      </c>
      <c r="K34" s="28">
        <f t="shared" si="3"/>
        <v>36</v>
      </c>
      <c r="L34" s="22">
        <f t="shared" si="3"/>
        <v>201</v>
      </c>
      <c r="M34" s="28">
        <f t="shared" si="3"/>
        <v>160</v>
      </c>
      <c r="N34" s="22">
        <f t="shared" si="3"/>
        <v>2601</v>
      </c>
      <c r="O34" s="22">
        <f t="shared" si="3"/>
        <v>1151</v>
      </c>
      <c r="P34" s="22">
        <f t="shared" si="3"/>
        <v>9721</v>
      </c>
    </row>
    <row r="35" spans="1:16" ht="15" customHeight="1">
      <c r="A35" s="19">
        <v>28</v>
      </c>
      <c r="B35" s="20" t="s">
        <v>38</v>
      </c>
      <c r="C35" s="24">
        <v>93</v>
      </c>
      <c r="D35" s="21">
        <v>562</v>
      </c>
      <c r="E35" s="24">
        <v>23</v>
      </c>
      <c r="F35" s="21">
        <v>216</v>
      </c>
      <c r="G35" s="24">
        <v>2</v>
      </c>
      <c r="H35" s="21">
        <v>60</v>
      </c>
      <c r="I35" s="24">
        <v>0</v>
      </c>
      <c r="J35" s="21">
        <v>0</v>
      </c>
      <c r="K35" s="24">
        <v>0</v>
      </c>
      <c r="L35" s="21">
        <v>0</v>
      </c>
      <c r="M35" s="24">
        <v>0</v>
      </c>
      <c r="N35" s="21">
        <v>0</v>
      </c>
      <c r="O35" s="27">
        <f t="shared" si="0"/>
        <v>118</v>
      </c>
      <c r="P35" s="29">
        <f t="shared" si="1"/>
        <v>838</v>
      </c>
    </row>
    <row r="36" spans="1:16" ht="15" customHeight="1">
      <c r="A36" s="19">
        <v>29</v>
      </c>
      <c r="B36" s="20" t="s">
        <v>39</v>
      </c>
      <c r="C36" s="24">
        <v>0</v>
      </c>
      <c r="D36" s="21">
        <v>0</v>
      </c>
      <c r="E36" s="24">
        <v>0</v>
      </c>
      <c r="F36" s="21">
        <v>0</v>
      </c>
      <c r="G36" s="24">
        <v>0</v>
      </c>
      <c r="H36" s="21">
        <v>0</v>
      </c>
      <c r="I36" s="24">
        <v>0</v>
      </c>
      <c r="J36" s="21">
        <v>0</v>
      </c>
      <c r="K36" s="24">
        <v>0</v>
      </c>
      <c r="L36" s="21">
        <v>0</v>
      </c>
      <c r="M36" s="24">
        <v>0</v>
      </c>
      <c r="N36" s="21">
        <v>0</v>
      </c>
      <c r="O36" s="27">
        <f t="shared" si="0"/>
        <v>0</v>
      </c>
      <c r="P36" s="29">
        <f t="shared" si="1"/>
        <v>0</v>
      </c>
    </row>
    <row r="37" spans="1:16" ht="15" customHeight="1">
      <c r="A37" s="19">
        <v>30</v>
      </c>
      <c r="B37" s="20" t="s">
        <v>40</v>
      </c>
      <c r="C37" s="24">
        <v>0</v>
      </c>
      <c r="D37" s="21">
        <v>0</v>
      </c>
      <c r="E37" s="24">
        <v>0</v>
      </c>
      <c r="F37" s="21">
        <v>0</v>
      </c>
      <c r="G37" s="24">
        <v>0</v>
      </c>
      <c r="H37" s="21">
        <v>0</v>
      </c>
      <c r="I37" s="24">
        <v>0</v>
      </c>
      <c r="J37" s="21">
        <v>0</v>
      </c>
      <c r="K37" s="24">
        <v>0</v>
      </c>
      <c r="L37" s="21">
        <v>0</v>
      </c>
      <c r="M37" s="24">
        <v>0</v>
      </c>
      <c r="N37" s="21">
        <v>0</v>
      </c>
      <c r="O37" s="27">
        <f t="shared" si="0"/>
        <v>0</v>
      </c>
      <c r="P37" s="29">
        <f t="shared" si="1"/>
        <v>0</v>
      </c>
    </row>
    <row r="38" spans="1:16" ht="15" customHeight="1">
      <c r="A38" s="19">
        <v>31</v>
      </c>
      <c r="B38" s="20" t="s">
        <v>41</v>
      </c>
      <c r="C38" s="24">
        <v>4938</v>
      </c>
      <c r="D38" s="21">
        <v>2563</v>
      </c>
      <c r="E38" s="24">
        <v>157</v>
      </c>
      <c r="F38" s="21">
        <v>636</v>
      </c>
      <c r="G38" s="24">
        <v>73</v>
      </c>
      <c r="H38" s="21">
        <v>40</v>
      </c>
      <c r="I38" s="24">
        <v>0</v>
      </c>
      <c r="J38" s="21">
        <v>0</v>
      </c>
      <c r="K38" s="24">
        <v>2</v>
      </c>
      <c r="L38" s="21">
        <v>1</v>
      </c>
      <c r="M38" s="24">
        <v>46</v>
      </c>
      <c r="N38" s="21">
        <v>61</v>
      </c>
      <c r="O38" s="27">
        <f t="shared" si="0"/>
        <v>5216</v>
      </c>
      <c r="P38" s="29">
        <f t="shared" si="1"/>
        <v>3301</v>
      </c>
    </row>
    <row r="39" spans="1:16" ht="15" customHeight="1">
      <c r="A39" s="19">
        <v>32</v>
      </c>
      <c r="B39" s="20" t="s">
        <v>42</v>
      </c>
      <c r="C39" s="24">
        <v>648</v>
      </c>
      <c r="D39" s="21">
        <v>526</v>
      </c>
      <c r="E39" s="24">
        <v>112</v>
      </c>
      <c r="F39" s="21">
        <v>584</v>
      </c>
      <c r="G39" s="24">
        <v>25</v>
      </c>
      <c r="H39" s="21">
        <v>57</v>
      </c>
      <c r="I39" s="24">
        <v>8</v>
      </c>
      <c r="J39" s="21">
        <v>26</v>
      </c>
      <c r="K39" s="24">
        <v>2</v>
      </c>
      <c r="L39" s="21">
        <v>7</v>
      </c>
      <c r="M39" s="24">
        <v>0</v>
      </c>
      <c r="N39" s="21">
        <v>0</v>
      </c>
      <c r="O39" s="27">
        <f t="shared" si="0"/>
        <v>795</v>
      </c>
      <c r="P39" s="29">
        <f t="shared" si="1"/>
        <v>1200</v>
      </c>
    </row>
    <row r="40" spans="1:16" ht="15" customHeight="1">
      <c r="A40" s="19">
        <v>33</v>
      </c>
      <c r="B40" s="20" t="s">
        <v>43</v>
      </c>
      <c r="C40" s="24">
        <v>562</v>
      </c>
      <c r="D40" s="21">
        <v>1637</v>
      </c>
      <c r="E40" s="24">
        <v>26</v>
      </c>
      <c r="F40" s="21">
        <v>108</v>
      </c>
      <c r="G40" s="24">
        <v>9</v>
      </c>
      <c r="H40" s="21">
        <v>8</v>
      </c>
      <c r="I40" s="24">
        <v>0</v>
      </c>
      <c r="J40" s="21">
        <v>0</v>
      </c>
      <c r="K40" s="24">
        <v>0</v>
      </c>
      <c r="L40" s="21">
        <v>0</v>
      </c>
      <c r="M40" s="24">
        <v>77</v>
      </c>
      <c r="N40" s="21">
        <v>465</v>
      </c>
      <c r="O40" s="27">
        <f t="shared" si="0"/>
        <v>674</v>
      </c>
      <c r="P40" s="29">
        <f t="shared" si="1"/>
        <v>2218</v>
      </c>
    </row>
    <row r="41" spans="1:16" ht="15" customHeight="1">
      <c r="A41" s="19">
        <v>34</v>
      </c>
      <c r="B41" s="20" t="s">
        <v>44</v>
      </c>
      <c r="C41" s="24">
        <v>0</v>
      </c>
      <c r="D41" s="21">
        <v>0</v>
      </c>
      <c r="E41" s="24">
        <v>0</v>
      </c>
      <c r="F41" s="21">
        <v>0</v>
      </c>
      <c r="G41" s="24">
        <v>0</v>
      </c>
      <c r="H41" s="21">
        <v>0</v>
      </c>
      <c r="I41" s="24">
        <v>0</v>
      </c>
      <c r="J41" s="21">
        <v>0</v>
      </c>
      <c r="K41" s="24">
        <v>0</v>
      </c>
      <c r="L41" s="21">
        <v>0</v>
      </c>
      <c r="M41" s="24">
        <v>0</v>
      </c>
      <c r="N41" s="21">
        <v>0</v>
      </c>
      <c r="O41" s="27">
        <f t="shared" si="0"/>
        <v>0</v>
      </c>
      <c r="P41" s="29">
        <f t="shared" si="1"/>
        <v>0</v>
      </c>
    </row>
    <row r="42" spans="1:16" ht="15" customHeight="1">
      <c r="A42" s="19">
        <v>35</v>
      </c>
      <c r="B42" s="20" t="s">
        <v>45</v>
      </c>
      <c r="C42" s="24">
        <v>2</v>
      </c>
      <c r="D42" s="21">
        <v>12</v>
      </c>
      <c r="E42" s="24">
        <v>0</v>
      </c>
      <c r="F42" s="21">
        <v>0</v>
      </c>
      <c r="G42" s="24">
        <v>0</v>
      </c>
      <c r="H42" s="21">
        <v>0</v>
      </c>
      <c r="I42" s="24">
        <v>0</v>
      </c>
      <c r="J42" s="21">
        <v>0</v>
      </c>
      <c r="K42" s="24">
        <v>0</v>
      </c>
      <c r="L42" s="21">
        <v>0</v>
      </c>
      <c r="M42" s="24">
        <v>0</v>
      </c>
      <c r="N42" s="21">
        <v>0</v>
      </c>
      <c r="O42" s="27">
        <f t="shared" si="0"/>
        <v>2</v>
      </c>
      <c r="P42" s="29">
        <f t="shared" si="1"/>
        <v>12</v>
      </c>
    </row>
    <row r="43" spans="1:16" ht="15" customHeight="1">
      <c r="A43" s="19">
        <v>36</v>
      </c>
      <c r="B43" s="20" t="s">
        <v>46</v>
      </c>
      <c r="C43" s="24">
        <v>16</v>
      </c>
      <c r="D43" s="21">
        <v>32</v>
      </c>
      <c r="E43" s="24">
        <v>4</v>
      </c>
      <c r="F43" s="21">
        <v>9</v>
      </c>
      <c r="G43" s="24">
        <v>0</v>
      </c>
      <c r="H43" s="21">
        <v>0</v>
      </c>
      <c r="I43" s="24">
        <v>0</v>
      </c>
      <c r="J43" s="21">
        <v>0</v>
      </c>
      <c r="K43" s="24">
        <v>0</v>
      </c>
      <c r="L43" s="21">
        <v>0</v>
      </c>
      <c r="M43" s="24">
        <v>0</v>
      </c>
      <c r="N43" s="21">
        <v>0</v>
      </c>
      <c r="O43" s="27">
        <f t="shared" si="0"/>
        <v>20</v>
      </c>
      <c r="P43" s="29">
        <f t="shared" si="1"/>
        <v>41</v>
      </c>
    </row>
    <row r="44" spans="1:16" ht="15" customHeight="1">
      <c r="A44" s="19">
        <v>37</v>
      </c>
      <c r="B44" s="20" t="s">
        <v>47</v>
      </c>
      <c r="C44" s="24">
        <v>4</v>
      </c>
      <c r="D44" s="21">
        <v>3</v>
      </c>
      <c r="E44" s="24">
        <v>1</v>
      </c>
      <c r="F44" s="21">
        <v>1</v>
      </c>
      <c r="G44" s="24">
        <v>0</v>
      </c>
      <c r="H44" s="21">
        <v>0</v>
      </c>
      <c r="I44" s="24">
        <v>0</v>
      </c>
      <c r="J44" s="21">
        <v>0</v>
      </c>
      <c r="K44" s="24">
        <v>0</v>
      </c>
      <c r="L44" s="21">
        <v>0</v>
      </c>
      <c r="M44" s="24">
        <v>0</v>
      </c>
      <c r="N44" s="21">
        <v>0</v>
      </c>
      <c r="O44" s="27">
        <f t="shared" si="0"/>
        <v>5</v>
      </c>
      <c r="P44" s="29">
        <f t="shared" si="1"/>
        <v>4</v>
      </c>
    </row>
    <row r="45" spans="1:16" ht="15" customHeight="1">
      <c r="A45" s="19">
        <v>38</v>
      </c>
      <c r="B45" s="20" t="s">
        <v>48</v>
      </c>
      <c r="C45" s="24">
        <v>4</v>
      </c>
      <c r="D45" s="21">
        <v>26</v>
      </c>
      <c r="E45" s="24">
        <v>0</v>
      </c>
      <c r="F45" s="21">
        <v>0</v>
      </c>
      <c r="G45" s="24">
        <v>13</v>
      </c>
      <c r="H45" s="21">
        <v>227</v>
      </c>
      <c r="I45" s="24">
        <v>0</v>
      </c>
      <c r="J45" s="21">
        <v>0</v>
      </c>
      <c r="K45" s="24">
        <v>0</v>
      </c>
      <c r="L45" s="21">
        <v>0</v>
      </c>
      <c r="M45" s="24">
        <v>0</v>
      </c>
      <c r="N45" s="21">
        <v>0</v>
      </c>
      <c r="O45" s="27">
        <f t="shared" si="0"/>
        <v>17</v>
      </c>
      <c r="P45" s="29">
        <f t="shared" si="1"/>
        <v>253</v>
      </c>
    </row>
    <row r="46" spans="1:16" ht="15" customHeight="1">
      <c r="A46" s="19">
        <v>39</v>
      </c>
      <c r="B46" s="20" t="s">
        <v>49</v>
      </c>
      <c r="C46" s="24">
        <v>58</v>
      </c>
      <c r="D46" s="21">
        <v>239</v>
      </c>
      <c r="E46" s="24">
        <v>3</v>
      </c>
      <c r="F46" s="21">
        <v>22</v>
      </c>
      <c r="G46" s="24">
        <v>0</v>
      </c>
      <c r="H46" s="21">
        <v>0</v>
      </c>
      <c r="I46" s="24">
        <v>0</v>
      </c>
      <c r="J46" s="21">
        <v>0</v>
      </c>
      <c r="K46" s="24">
        <v>0</v>
      </c>
      <c r="L46" s="21">
        <v>0</v>
      </c>
      <c r="M46" s="24">
        <v>9</v>
      </c>
      <c r="N46" s="21">
        <v>35</v>
      </c>
      <c r="O46" s="27">
        <f t="shared" si="0"/>
        <v>70</v>
      </c>
      <c r="P46" s="29">
        <f t="shared" si="1"/>
        <v>296</v>
      </c>
    </row>
    <row r="47" spans="1:16" ht="15" customHeight="1">
      <c r="A47" s="19">
        <v>40</v>
      </c>
      <c r="B47" s="20" t="s">
        <v>50</v>
      </c>
      <c r="C47" s="24">
        <v>1</v>
      </c>
      <c r="D47" s="21">
        <v>7</v>
      </c>
      <c r="E47" s="24">
        <v>1</v>
      </c>
      <c r="F47" s="21">
        <v>8</v>
      </c>
      <c r="G47" s="24">
        <v>2</v>
      </c>
      <c r="H47" s="21">
        <v>1</v>
      </c>
      <c r="I47" s="24">
        <v>0</v>
      </c>
      <c r="J47" s="21">
        <v>0</v>
      </c>
      <c r="K47" s="24">
        <v>0</v>
      </c>
      <c r="L47" s="21">
        <v>0</v>
      </c>
      <c r="M47" s="24">
        <v>3</v>
      </c>
      <c r="N47" s="21">
        <v>14</v>
      </c>
      <c r="O47" s="27">
        <f t="shared" si="0"/>
        <v>7</v>
      </c>
      <c r="P47" s="29">
        <f t="shared" si="1"/>
        <v>30</v>
      </c>
    </row>
    <row r="48" spans="1:16" ht="15" customHeight="1">
      <c r="A48" s="19">
        <v>41</v>
      </c>
      <c r="B48" s="20" t="s">
        <v>51</v>
      </c>
      <c r="C48" s="24">
        <v>852</v>
      </c>
      <c r="D48" s="21">
        <v>174</v>
      </c>
      <c r="E48" s="24">
        <v>0</v>
      </c>
      <c r="F48" s="21">
        <v>0</v>
      </c>
      <c r="G48" s="24">
        <v>0</v>
      </c>
      <c r="H48" s="21">
        <v>0</v>
      </c>
      <c r="I48" s="24">
        <v>1</v>
      </c>
      <c r="J48" s="21">
        <v>0</v>
      </c>
      <c r="K48" s="24">
        <v>1</v>
      </c>
      <c r="L48" s="21">
        <v>0</v>
      </c>
      <c r="M48" s="24">
        <v>0</v>
      </c>
      <c r="N48" s="21">
        <v>0</v>
      </c>
      <c r="O48" s="27">
        <f t="shared" si="0"/>
        <v>854</v>
      </c>
      <c r="P48" s="29">
        <f t="shared" si="1"/>
        <v>174</v>
      </c>
    </row>
    <row r="49" spans="1:16" ht="15" customHeight="1">
      <c r="A49" s="19">
        <v>42</v>
      </c>
      <c r="B49" s="20" t="s">
        <v>52</v>
      </c>
      <c r="C49" s="24">
        <v>0</v>
      </c>
      <c r="D49" s="21">
        <v>0</v>
      </c>
      <c r="E49" s="24">
        <v>0</v>
      </c>
      <c r="F49" s="21">
        <v>0</v>
      </c>
      <c r="G49" s="24">
        <v>0</v>
      </c>
      <c r="H49" s="21">
        <v>0</v>
      </c>
      <c r="I49" s="24">
        <v>0</v>
      </c>
      <c r="J49" s="21">
        <v>0</v>
      </c>
      <c r="K49" s="24">
        <v>0</v>
      </c>
      <c r="L49" s="21">
        <v>0</v>
      </c>
      <c r="M49" s="24">
        <v>0</v>
      </c>
      <c r="N49" s="21">
        <v>0</v>
      </c>
      <c r="O49" s="27">
        <f t="shared" si="0"/>
        <v>0</v>
      </c>
      <c r="P49" s="29">
        <f t="shared" si="1"/>
        <v>0</v>
      </c>
    </row>
    <row r="50" spans="1:16" ht="15" customHeight="1">
      <c r="A50" s="19">
        <v>43</v>
      </c>
      <c r="B50" s="20" t="s">
        <v>53</v>
      </c>
      <c r="C50" s="24">
        <v>1</v>
      </c>
      <c r="D50" s="21">
        <v>2</v>
      </c>
      <c r="E50" s="24">
        <v>0</v>
      </c>
      <c r="F50" s="21">
        <v>0</v>
      </c>
      <c r="G50" s="24">
        <v>36</v>
      </c>
      <c r="H50" s="21">
        <v>151</v>
      </c>
      <c r="I50" s="24">
        <v>0</v>
      </c>
      <c r="J50" s="21">
        <v>0</v>
      </c>
      <c r="K50" s="24">
        <v>0</v>
      </c>
      <c r="L50" s="21">
        <v>0</v>
      </c>
      <c r="M50" s="24">
        <v>0</v>
      </c>
      <c r="N50" s="21">
        <v>0</v>
      </c>
      <c r="O50" s="27">
        <f t="shared" si="0"/>
        <v>37</v>
      </c>
      <c r="P50" s="29">
        <f t="shared" si="1"/>
        <v>153</v>
      </c>
    </row>
    <row r="51" spans="1:16" ht="15" customHeight="1">
      <c r="A51" s="19">
        <v>44</v>
      </c>
      <c r="B51" s="20" t="s">
        <v>54</v>
      </c>
      <c r="C51" s="24">
        <v>0</v>
      </c>
      <c r="D51" s="21">
        <v>0</v>
      </c>
      <c r="E51" s="24">
        <v>0</v>
      </c>
      <c r="F51" s="21">
        <v>0</v>
      </c>
      <c r="G51" s="24">
        <v>0</v>
      </c>
      <c r="H51" s="21">
        <v>0</v>
      </c>
      <c r="I51" s="24">
        <v>0</v>
      </c>
      <c r="J51" s="21">
        <v>0</v>
      </c>
      <c r="K51" s="24">
        <v>0</v>
      </c>
      <c r="L51" s="21">
        <v>0</v>
      </c>
      <c r="M51" s="24">
        <v>0</v>
      </c>
      <c r="N51" s="21">
        <v>0</v>
      </c>
      <c r="O51" s="27">
        <f t="shared" si="0"/>
        <v>0</v>
      </c>
      <c r="P51" s="29">
        <f t="shared" si="1"/>
        <v>0</v>
      </c>
    </row>
    <row r="52" spans="1:16" ht="15" customHeight="1">
      <c r="A52" s="19">
        <v>45</v>
      </c>
      <c r="B52" s="20" t="s">
        <v>55</v>
      </c>
      <c r="C52" s="24">
        <v>0</v>
      </c>
      <c r="D52" s="21">
        <v>0</v>
      </c>
      <c r="E52" s="24">
        <v>0</v>
      </c>
      <c r="F52" s="21">
        <v>0</v>
      </c>
      <c r="G52" s="24">
        <v>0</v>
      </c>
      <c r="H52" s="21">
        <v>0</v>
      </c>
      <c r="I52" s="24">
        <v>0</v>
      </c>
      <c r="J52" s="21">
        <v>0</v>
      </c>
      <c r="K52" s="24">
        <v>0</v>
      </c>
      <c r="L52" s="21">
        <v>0</v>
      </c>
      <c r="M52" s="24">
        <v>0</v>
      </c>
      <c r="N52" s="21">
        <v>0</v>
      </c>
      <c r="O52" s="27">
        <f t="shared" si="0"/>
        <v>0</v>
      </c>
      <c r="P52" s="29">
        <f t="shared" si="1"/>
        <v>0</v>
      </c>
    </row>
    <row r="53" spans="1:16" ht="15" customHeight="1">
      <c r="A53" s="19">
        <v>46</v>
      </c>
      <c r="B53" s="20" t="s">
        <v>315</v>
      </c>
      <c r="C53" s="24">
        <v>0</v>
      </c>
      <c r="D53" s="21">
        <v>0</v>
      </c>
      <c r="E53" s="24">
        <v>0</v>
      </c>
      <c r="F53" s="21">
        <v>0</v>
      </c>
      <c r="G53" s="24">
        <v>0</v>
      </c>
      <c r="H53" s="21">
        <v>0</v>
      </c>
      <c r="I53" s="24">
        <v>0</v>
      </c>
      <c r="J53" s="21">
        <v>0</v>
      </c>
      <c r="K53" s="24">
        <v>0</v>
      </c>
      <c r="L53" s="21">
        <v>0</v>
      </c>
      <c r="M53" s="24">
        <v>0</v>
      </c>
      <c r="N53" s="21">
        <v>0</v>
      </c>
      <c r="O53" s="27">
        <f t="shared" si="0"/>
        <v>0</v>
      </c>
      <c r="P53" s="29">
        <f t="shared" si="1"/>
        <v>0</v>
      </c>
    </row>
    <row r="54" spans="1:16" s="60" customFormat="1" ht="15" customHeight="1">
      <c r="A54" s="13"/>
      <c r="B54" s="13" t="s">
        <v>31</v>
      </c>
      <c r="C54" s="28">
        <f>SUM(C35:C53)</f>
        <v>7179</v>
      </c>
      <c r="D54" s="22">
        <f aca="true" t="shared" si="4" ref="D54:P54">SUM(D35:D53)</f>
        <v>5783</v>
      </c>
      <c r="E54" s="28">
        <f t="shared" si="4"/>
        <v>327</v>
      </c>
      <c r="F54" s="22">
        <f t="shared" si="4"/>
        <v>1584</v>
      </c>
      <c r="G54" s="28">
        <f t="shared" si="4"/>
        <v>160</v>
      </c>
      <c r="H54" s="22">
        <f t="shared" si="4"/>
        <v>544</v>
      </c>
      <c r="I54" s="28">
        <f t="shared" si="4"/>
        <v>9</v>
      </c>
      <c r="J54" s="22">
        <f t="shared" si="4"/>
        <v>26</v>
      </c>
      <c r="K54" s="28">
        <f t="shared" si="4"/>
        <v>5</v>
      </c>
      <c r="L54" s="22">
        <f t="shared" si="4"/>
        <v>8</v>
      </c>
      <c r="M54" s="28">
        <f t="shared" si="4"/>
        <v>135</v>
      </c>
      <c r="N54" s="22">
        <f t="shared" si="4"/>
        <v>575</v>
      </c>
      <c r="O54" s="22">
        <f t="shared" si="4"/>
        <v>7815</v>
      </c>
      <c r="P54" s="22">
        <f t="shared" si="4"/>
        <v>8520</v>
      </c>
    </row>
    <row r="55" spans="1:16" ht="15" customHeight="1">
      <c r="A55" s="19">
        <v>47</v>
      </c>
      <c r="B55" s="20" t="s">
        <v>56</v>
      </c>
      <c r="C55" s="24">
        <v>54</v>
      </c>
      <c r="D55" s="21">
        <v>39</v>
      </c>
      <c r="E55" s="24">
        <v>0</v>
      </c>
      <c r="F55" s="21">
        <v>0</v>
      </c>
      <c r="G55" s="24">
        <v>0</v>
      </c>
      <c r="H55" s="21">
        <v>0</v>
      </c>
      <c r="I55" s="24">
        <v>0</v>
      </c>
      <c r="J55" s="21">
        <v>0</v>
      </c>
      <c r="K55" s="24">
        <v>0</v>
      </c>
      <c r="L55" s="21">
        <v>0</v>
      </c>
      <c r="M55" s="24">
        <v>218</v>
      </c>
      <c r="N55" s="21">
        <v>168</v>
      </c>
      <c r="O55" s="27">
        <f t="shared" si="0"/>
        <v>272</v>
      </c>
      <c r="P55" s="29">
        <f t="shared" si="1"/>
        <v>207</v>
      </c>
    </row>
    <row r="56" spans="1:16" ht="15" customHeight="1">
      <c r="A56" s="19">
        <v>48</v>
      </c>
      <c r="B56" s="120" t="s">
        <v>57</v>
      </c>
      <c r="C56" s="189">
        <v>1294</v>
      </c>
      <c r="D56" s="188">
        <v>1688</v>
      </c>
      <c r="E56" s="189">
        <v>101</v>
      </c>
      <c r="F56" s="188">
        <v>104</v>
      </c>
      <c r="G56" s="189">
        <v>412</v>
      </c>
      <c r="H56" s="188">
        <v>388</v>
      </c>
      <c r="I56" s="189">
        <v>0</v>
      </c>
      <c r="J56" s="188">
        <v>0</v>
      </c>
      <c r="K56" s="189">
        <v>323</v>
      </c>
      <c r="L56" s="188">
        <v>253</v>
      </c>
      <c r="M56" s="189">
        <v>348</v>
      </c>
      <c r="N56" s="188">
        <v>308</v>
      </c>
      <c r="O56" s="27">
        <f t="shared" si="0"/>
        <v>2478</v>
      </c>
      <c r="P56" s="29">
        <f t="shared" si="1"/>
        <v>2741</v>
      </c>
    </row>
    <row r="57" spans="1:16" ht="15" customHeight="1">
      <c r="A57" s="19">
        <v>49</v>
      </c>
      <c r="B57" s="120" t="s">
        <v>58</v>
      </c>
      <c r="C57" s="201">
        <v>26</v>
      </c>
      <c r="D57" s="201">
        <v>32</v>
      </c>
      <c r="E57" s="201">
        <v>2</v>
      </c>
      <c r="F57" s="201">
        <v>2</v>
      </c>
      <c r="G57" s="201">
        <v>2</v>
      </c>
      <c r="H57" s="201">
        <v>3</v>
      </c>
      <c r="I57" s="201">
        <v>0</v>
      </c>
      <c r="J57" s="201">
        <v>0</v>
      </c>
      <c r="K57" s="201">
        <v>0</v>
      </c>
      <c r="L57" s="201">
        <v>0</v>
      </c>
      <c r="M57" s="201">
        <v>17</v>
      </c>
      <c r="N57" s="201">
        <v>21</v>
      </c>
      <c r="O57" s="27">
        <f t="shared" si="0"/>
        <v>47</v>
      </c>
      <c r="P57" s="29">
        <f t="shared" si="1"/>
        <v>58</v>
      </c>
    </row>
    <row r="58" spans="1:16" s="60" customFormat="1" ht="15" customHeight="1">
      <c r="A58" s="13"/>
      <c r="B58" s="13" t="s">
        <v>31</v>
      </c>
      <c r="C58" s="28">
        <f>SUM(C55:C57)</f>
        <v>1374</v>
      </c>
      <c r="D58" s="22">
        <f aca="true" t="shared" si="5" ref="D58:P58">SUM(D55:D57)</f>
        <v>1759</v>
      </c>
      <c r="E58" s="28">
        <f t="shared" si="5"/>
        <v>103</v>
      </c>
      <c r="F58" s="22">
        <f t="shared" si="5"/>
        <v>106</v>
      </c>
      <c r="G58" s="28">
        <f t="shared" si="5"/>
        <v>414</v>
      </c>
      <c r="H58" s="22">
        <f t="shared" si="5"/>
        <v>391</v>
      </c>
      <c r="I58" s="28">
        <f t="shared" si="5"/>
        <v>0</v>
      </c>
      <c r="J58" s="22">
        <f t="shared" si="5"/>
        <v>0</v>
      </c>
      <c r="K58" s="28">
        <f t="shared" si="5"/>
        <v>323</v>
      </c>
      <c r="L58" s="22">
        <f t="shared" si="5"/>
        <v>253</v>
      </c>
      <c r="M58" s="28">
        <f t="shared" si="5"/>
        <v>583</v>
      </c>
      <c r="N58" s="22">
        <f t="shared" si="5"/>
        <v>497</v>
      </c>
      <c r="O58" s="22">
        <f t="shared" si="5"/>
        <v>2797</v>
      </c>
      <c r="P58" s="22">
        <f t="shared" si="5"/>
        <v>3006</v>
      </c>
    </row>
    <row r="59" spans="1:16" ht="15" customHeight="1">
      <c r="A59" s="19">
        <v>50</v>
      </c>
      <c r="B59" s="20" t="s">
        <v>59</v>
      </c>
      <c r="C59" s="24"/>
      <c r="D59" s="21"/>
      <c r="E59" s="24"/>
      <c r="F59" s="21"/>
      <c r="G59" s="24"/>
      <c r="H59" s="21"/>
      <c r="I59" s="24"/>
      <c r="J59" s="21"/>
      <c r="K59" s="24"/>
      <c r="L59" s="21"/>
      <c r="M59" s="24"/>
      <c r="N59" s="21"/>
      <c r="O59" s="27"/>
      <c r="P59" s="29"/>
    </row>
    <row r="60" spans="1:16" ht="15" customHeight="1">
      <c r="A60" s="19">
        <v>51</v>
      </c>
      <c r="B60" s="20" t="s">
        <v>60</v>
      </c>
      <c r="C60" s="24"/>
      <c r="D60" s="21"/>
      <c r="E60" s="24"/>
      <c r="F60" s="21"/>
      <c r="G60" s="24"/>
      <c r="H60" s="21"/>
      <c r="I60" s="24"/>
      <c r="J60" s="21"/>
      <c r="K60" s="24"/>
      <c r="L60" s="21"/>
      <c r="M60" s="24"/>
      <c r="N60" s="21"/>
      <c r="O60" s="27"/>
      <c r="P60" s="29"/>
    </row>
    <row r="61" spans="1:16" s="60" customFormat="1" ht="15" customHeight="1">
      <c r="A61" s="13"/>
      <c r="B61" s="13" t="s">
        <v>31</v>
      </c>
      <c r="C61" s="28">
        <f>SUM(C59:C60)</f>
        <v>0</v>
      </c>
      <c r="D61" s="22">
        <f aca="true" t="shared" si="6" ref="D61:N61">SUM(D59:D60)</f>
        <v>0</v>
      </c>
      <c r="E61" s="28">
        <f t="shared" si="6"/>
        <v>0</v>
      </c>
      <c r="F61" s="22">
        <f t="shared" si="6"/>
        <v>0</v>
      </c>
      <c r="G61" s="28">
        <f t="shared" si="6"/>
        <v>0</v>
      </c>
      <c r="H61" s="22">
        <f t="shared" si="6"/>
        <v>0</v>
      </c>
      <c r="I61" s="28">
        <f t="shared" si="6"/>
        <v>0</v>
      </c>
      <c r="J61" s="22">
        <f t="shared" si="6"/>
        <v>0</v>
      </c>
      <c r="K61" s="28">
        <f t="shared" si="6"/>
        <v>0</v>
      </c>
      <c r="L61" s="22">
        <f t="shared" si="6"/>
        <v>0</v>
      </c>
      <c r="M61" s="28">
        <f t="shared" si="6"/>
        <v>0</v>
      </c>
      <c r="N61" s="22">
        <f t="shared" si="6"/>
        <v>0</v>
      </c>
      <c r="O61" s="27">
        <f>C61+E61+G61+I61+K61+M61</f>
        <v>0</v>
      </c>
      <c r="P61" s="29">
        <f>D61+F61+H61+J61+L61+N61</f>
        <v>0</v>
      </c>
    </row>
    <row r="62" spans="1:16" s="60" customFormat="1" ht="15" customHeight="1">
      <c r="A62" s="413" t="s">
        <v>0</v>
      </c>
      <c r="B62" s="414"/>
      <c r="C62" s="28">
        <f>SUM(C61,C58,C54,C34,C27)</f>
        <v>28123</v>
      </c>
      <c r="D62" s="22">
        <f aca="true" t="shared" si="7" ref="D62:N62">SUM(D61,D58,D54,D34,D27)</f>
        <v>56326</v>
      </c>
      <c r="E62" s="28">
        <f t="shared" si="7"/>
        <v>3214</v>
      </c>
      <c r="F62" s="22">
        <f t="shared" si="7"/>
        <v>35228</v>
      </c>
      <c r="G62" s="28">
        <f t="shared" si="7"/>
        <v>2645</v>
      </c>
      <c r="H62" s="22">
        <f t="shared" si="7"/>
        <v>4423</v>
      </c>
      <c r="I62" s="28">
        <f t="shared" si="7"/>
        <v>29</v>
      </c>
      <c r="J62" s="22">
        <f t="shared" si="7"/>
        <v>358</v>
      </c>
      <c r="K62" s="28">
        <f t="shared" si="7"/>
        <v>425</v>
      </c>
      <c r="L62" s="22">
        <f t="shared" si="7"/>
        <v>521</v>
      </c>
      <c r="M62" s="28">
        <f t="shared" si="7"/>
        <v>2775</v>
      </c>
      <c r="N62" s="22">
        <f t="shared" si="7"/>
        <v>18520</v>
      </c>
      <c r="O62" s="28">
        <f>C62+E62+G62+I62+K62+M62</f>
        <v>37211</v>
      </c>
      <c r="P62" s="22">
        <f>D62+F62+H62+J62+L62+N62</f>
        <v>115376</v>
      </c>
    </row>
  </sheetData>
  <sheetProtection/>
  <mergeCells count="16">
    <mergeCell ref="A1:P1"/>
    <mergeCell ref="A2:P2"/>
    <mergeCell ref="N3:O3"/>
    <mergeCell ref="H3:I3"/>
    <mergeCell ref="J3:K3"/>
    <mergeCell ref="L3:M3"/>
    <mergeCell ref="M4:N4"/>
    <mergeCell ref="O4:P4"/>
    <mergeCell ref="A62:B62"/>
    <mergeCell ref="A4:A5"/>
    <mergeCell ref="B4:B5"/>
    <mergeCell ref="C4:D4"/>
    <mergeCell ref="E4:F4"/>
    <mergeCell ref="G4:H4"/>
    <mergeCell ref="I4:J4"/>
    <mergeCell ref="K4:L4"/>
  </mergeCells>
  <conditionalFormatting sqref="H3 J3 L3 P3">
    <cfRule type="cellIs" priority="2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0"/>
  </sheetPr>
  <dimension ref="A1:P62"/>
  <sheetViews>
    <sheetView zoomScalePageLayoutView="0" workbookViewId="0" topLeftCell="A1">
      <pane xSplit="2" ySplit="5" topLeftCell="C45" activePane="bottomRight" state="frozen"/>
      <selection pane="topLeft" activeCell="K4" sqref="K4:L6"/>
      <selection pane="topRight" activeCell="K4" sqref="K4:L6"/>
      <selection pane="bottomLeft" activeCell="K4" sqref="K4:L6"/>
      <selection pane="bottomRight" activeCell="V64" sqref="V64"/>
    </sheetView>
  </sheetViews>
  <sheetFormatPr defaultColWidth="9.140625" defaultRowHeight="12.75"/>
  <cols>
    <col min="1" max="1" width="6.57421875" style="54" customWidth="1"/>
    <col min="2" max="2" width="27.7109375" style="54" bestFit="1" customWidth="1"/>
    <col min="3" max="3" width="7.00390625" style="54" bestFit="1" customWidth="1"/>
    <col min="4" max="4" width="7.00390625" style="65" bestFit="1" customWidth="1"/>
    <col min="5" max="5" width="6.00390625" style="54" bestFit="1" customWidth="1"/>
    <col min="6" max="6" width="7.00390625" style="65" bestFit="1" customWidth="1"/>
    <col min="7" max="7" width="6.00390625" style="54" bestFit="1" customWidth="1"/>
    <col min="8" max="8" width="6.00390625" style="65" bestFit="1" customWidth="1"/>
    <col min="9" max="9" width="4.140625" style="54" bestFit="1" customWidth="1"/>
    <col min="10" max="10" width="5.421875" style="65" bestFit="1" customWidth="1"/>
    <col min="11" max="11" width="5.00390625" style="54" bestFit="1" customWidth="1"/>
    <col min="12" max="12" width="6.00390625" style="65" bestFit="1" customWidth="1"/>
    <col min="13" max="13" width="6.00390625" style="54" bestFit="1" customWidth="1"/>
    <col min="14" max="14" width="7.00390625" style="65" bestFit="1" customWidth="1"/>
    <col min="15" max="15" width="7.00390625" style="54" bestFit="1" customWidth="1"/>
    <col min="16" max="16" width="7.00390625" style="65" bestFit="1" customWidth="1"/>
    <col min="17" max="16384" width="9.140625" style="54" customWidth="1"/>
  </cols>
  <sheetData>
    <row r="1" spans="1:16" ht="14.25">
      <c r="A1" s="419" t="s">
        <v>524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4.25">
      <c r="A3" s="66"/>
      <c r="B3" s="37" t="s">
        <v>66</v>
      </c>
      <c r="C3" s="35"/>
      <c r="D3" s="16"/>
      <c r="E3" s="16"/>
      <c r="F3" s="16"/>
      <c r="G3" s="16"/>
      <c r="H3" s="439"/>
      <c r="I3" s="439"/>
      <c r="J3" s="439"/>
      <c r="K3" s="439"/>
      <c r="L3" s="439"/>
      <c r="M3" s="439"/>
      <c r="N3" s="439" t="s">
        <v>291</v>
      </c>
      <c r="O3" s="439"/>
      <c r="P3" s="68"/>
    </row>
    <row r="4" spans="1:16" ht="12.75">
      <c r="A4" s="437" t="s">
        <v>3</v>
      </c>
      <c r="B4" s="437" t="s">
        <v>4</v>
      </c>
      <c r="C4" s="434" t="s">
        <v>285</v>
      </c>
      <c r="D4" s="436"/>
      <c r="E4" s="434" t="s">
        <v>286</v>
      </c>
      <c r="F4" s="436"/>
      <c r="G4" s="434" t="s">
        <v>287</v>
      </c>
      <c r="H4" s="436"/>
      <c r="I4" s="434" t="s">
        <v>288</v>
      </c>
      <c r="J4" s="436"/>
      <c r="K4" s="434" t="s">
        <v>289</v>
      </c>
      <c r="L4" s="436"/>
      <c r="M4" s="434" t="s">
        <v>290</v>
      </c>
      <c r="N4" s="436"/>
      <c r="O4" s="434" t="s">
        <v>0</v>
      </c>
      <c r="P4" s="436"/>
    </row>
    <row r="5" spans="1:16" ht="12.75">
      <c r="A5" s="438"/>
      <c r="B5" s="438"/>
      <c r="C5" s="9" t="s">
        <v>112</v>
      </c>
      <c r="D5" s="18" t="s">
        <v>191</v>
      </c>
      <c r="E5" s="9" t="s">
        <v>112</v>
      </c>
      <c r="F5" s="18" t="s">
        <v>191</v>
      </c>
      <c r="G5" s="9" t="s">
        <v>112</v>
      </c>
      <c r="H5" s="18" t="s">
        <v>191</v>
      </c>
      <c r="I5" s="9" t="s">
        <v>112</v>
      </c>
      <c r="J5" s="18" t="s">
        <v>191</v>
      </c>
      <c r="K5" s="9" t="s">
        <v>112</v>
      </c>
      <c r="L5" s="18" t="s">
        <v>191</v>
      </c>
      <c r="M5" s="9" t="s">
        <v>112</v>
      </c>
      <c r="N5" s="18" t="s">
        <v>191</v>
      </c>
      <c r="O5" s="9" t="s">
        <v>112</v>
      </c>
      <c r="P5" s="18" t="s">
        <v>191</v>
      </c>
    </row>
    <row r="6" spans="1:16" ht="15" customHeight="1">
      <c r="A6" s="19">
        <v>1</v>
      </c>
      <c r="B6" s="20" t="s">
        <v>10</v>
      </c>
      <c r="C6" s="24">
        <v>6078</v>
      </c>
      <c r="D6" s="21">
        <v>4015</v>
      </c>
      <c r="E6" s="24">
        <v>2087</v>
      </c>
      <c r="F6" s="21">
        <v>2614</v>
      </c>
      <c r="G6" s="24">
        <v>3046</v>
      </c>
      <c r="H6" s="21">
        <v>6989</v>
      </c>
      <c r="I6" s="24">
        <v>179</v>
      </c>
      <c r="J6" s="21">
        <v>374</v>
      </c>
      <c r="K6" s="24">
        <v>0</v>
      </c>
      <c r="L6" s="21">
        <v>0</v>
      </c>
      <c r="M6" s="24">
        <v>436</v>
      </c>
      <c r="N6" s="21">
        <v>678</v>
      </c>
      <c r="O6" s="27">
        <f>C6+E6+G6+I6+K6+M6</f>
        <v>11826</v>
      </c>
      <c r="P6" s="27">
        <f>D6+F6+H6+J6+L6+N6</f>
        <v>14670</v>
      </c>
    </row>
    <row r="7" spans="1:16" ht="15" customHeight="1">
      <c r="A7" s="19">
        <v>2</v>
      </c>
      <c r="B7" s="20" t="s">
        <v>11</v>
      </c>
      <c r="C7" s="24">
        <v>0</v>
      </c>
      <c r="D7" s="21">
        <v>0</v>
      </c>
      <c r="E7" s="24">
        <v>0</v>
      </c>
      <c r="F7" s="21">
        <v>0</v>
      </c>
      <c r="G7" s="24">
        <v>0</v>
      </c>
      <c r="H7" s="21">
        <v>0</v>
      </c>
      <c r="I7" s="24">
        <v>0</v>
      </c>
      <c r="J7" s="21">
        <v>0</v>
      </c>
      <c r="K7" s="24">
        <v>0</v>
      </c>
      <c r="L7" s="21">
        <v>0</v>
      </c>
      <c r="M7" s="24">
        <v>0</v>
      </c>
      <c r="N7" s="21">
        <v>0</v>
      </c>
      <c r="O7" s="27">
        <f aca="true" t="shared" si="0" ref="O7:O12">C7+E7+G7+I7+K7+M7</f>
        <v>0</v>
      </c>
      <c r="P7" s="27">
        <f aca="true" t="shared" si="1" ref="P7:P12">D7+F7+H7+J7+L7+N7</f>
        <v>0</v>
      </c>
    </row>
    <row r="8" spans="1:16" ht="15" customHeight="1">
      <c r="A8" s="19">
        <v>3</v>
      </c>
      <c r="B8" s="20" t="s">
        <v>12</v>
      </c>
      <c r="C8" s="24">
        <v>2969</v>
      </c>
      <c r="D8" s="21">
        <v>5383</v>
      </c>
      <c r="E8" s="24">
        <v>467</v>
      </c>
      <c r="F8" s="21">
        <v>15928</v>
      </c>
      <c r="G8" s="24">
        <v>287</v>
      </c>
      <c r="H8" s="21">
        <v>1389</v>
      </c>
      <c r="I8" s="24">
        <v>19</v>
      </c>
      <c r="J8" s="21">
        <v>28</v>
      </c>
      <c r="K8" s="24">
        <v>30</v>
      </c>
      <c r="L8" s="21">
        <v>85</v>
      </c>
      <c r="M8" s="24">
        <v>2137</v>
      </c>
      <c r="N8" s="21">
        <v>41907</v>
      </c>
      <c r="O8" s="27">
        <f t="shared" si="0"/>
        <v>5909</v>
      </c>
      <c r="P8" s="27">
        <f t="shared" si="1"/>
        <v>64720</v>
      </c>
    </row>
    <row r="9" spans="1:16" ht="15" customHeight="1">
      <c r="A9" s="19">
        <v>4</v>
      </c>
      <c r="B9" s="20" t="s">
        <v>13</v>
      </c>
      <c r="C9" s="24">
        <v>18186</v>
      </c>
      <c r="D9" s="21">
        <v>37868</v>
      </c>
      <c r="E9" s="24">
        <v>889</v>
      </c>
      <c r="F9" s="21">
        <v>25928</v>
      </c>
      <c r="G9" s="24">
        <v>778</v>
      </c>
      <c r="H9" s="21">
        <v>2317</v>
      </c>
      <c r="I9" s="24">
        <v>2</v>
      </c>
      <c r="J9" s="21">
        <v>7</v>
      </c>
      <c r="K9" s="24">
        <v>31</v>
      </c>
      <c r="L9" s="21">
        <v>64</v>
      </c>
      <c r="M9" s="24">
        <v>6888</v>
      </c>
      <c r="N9" s="21">
        <v>6035</v>
      </c>
      <c r="O9" s="27">
        <f t="shared" si="0"/>
        <v>26774</v>
      </c>
      <c r="P9" s="27">
        <f t="shared" si="1"/>
        <v>72219</v>
      </c>
    </row>
    <row r="10" spans="1:16" ht="15" customHeight="1">
      <c r="A10" s="19">
        <v>5</v>
      </c>
      <c r="B10" s="20" t="s">
        <v>14</v>
      </c>
      <c r="C10" s="24">
        <v>3396</v>
      </c>
      <c r="D10" s="21">
        <v>7484</v>
      </c>
      <c r="E10" s="24">
        <v>3912</v>
      </c>
      <c r="F10" s="21">
        <v>7650</v>
      </c>
      <c r="G10" s="24">
        <v>205</v>
      </c>
      <c r="H10" s="21">
        <v>408</v>
      </c>
      <c r="I10" s="24">
        <v>2</v>
      </c>
      <c r="J10" s="21">
        <v>30</v>
      </c>
      <c r="K10" s="24">
        <v>181</v>
      </c>
      <c r="L10" s="21">
        <v>165</v>
      </c>
      <c r="M10" s="24">
        <v>825</v>
      </c>
      <c r="N10" s="21">
        <v>5798</v>
      </c>
      <c r="O10" s="27">
        <f t="shared" si="0"/>
        <v>8521</v>
      </c>
      <c r="P10" s="27">
        <f t="shared" si="1"/>
        <v>21535</v>
      </c>
    </row>
    <row r="11" spans="1:16" ht="15" customHeight="1">
      <c r="A11" s="19">
        <v>6</v>
      </c>
      <c r="B11" s="20" t="s">
        <v>15</v>
      </c>
      <c r="C11" s="24">
        <v>3389</v>
      </c>
      <c r="D11" s="21">
        <v>4952</v>
      </c>
      <c r="E11" s="24">
        <v>1346</v>
      </c>
      <c r="F11" s="21">
        <v>4461</v>
      </c>
      <c r="G11" s="24">
        <v>1042</v>
      </c>
      <c r="H11" s="21">
        <v>5442</v>
      </c>
      <c r="I11" s="24">
        <v>45</v>
      </c>
      <c r="J11" s="21">
        <v>288</v>
      </c>
      <c r="K11" s="24">
        <v>258</v>
      </c>
      <c r="L11" s="21">
        <v>1980</v>
      </c>
      <c r="M11" s="24">
        <v>772</v>
      </c>
      <c r="N11" s="21">
        <v>3371</v>
      </c>
      <c r="O11" s="27">
        <f t="shared" si="0"/>
        <v>6852</v>
      </c>
      <c r="P11" s="27">
        <f t="shared" si="1"/>
        <v>20494</v>
      </c>
    </row>
    <row r="12" spans="1:16" ht="15" customHeight="1">
      <c r="A12" s="19">
        <v>7</v>
      </c>
      <c r="B12" s="20" t="s">
        <v>16</v>
      </c>
      <c r="C12" s="24">
        <v>33174</v>
      </c>
      <c r="D12" s="21">
        <v>33891</v>
      </c>
      <c r="E12" s="24">
        <v>15012</v>
      </c>
      <c r="F12" s="21">
        <v>14358</v>
      </c>
      <c r="G12" s="24">
        <v>3384</v>
      </c>
      <c r="H12" s="21">
        <v>3821</v>
      </c>
      <c r="I12" s="24">
        <v>2</v>
      </c>
      <c r="J12" s="21">
        <v>10</v>
      </c>
      <c r="K12" s="24">
        <v>2917</v>
      </c>
      <c r="L12" s="21">
        <v>3945</v>
      </c>
      <c r="M12" s="24">
        <v>16997</v>
      </c>
      <c r="N12" s="21">
        <v>17176</v>
      </c>
      <c r="O12" s="27">
        <f t="shared" si="0"/>
        <v>71486</v>
      </c>
      <c r="P12" s="27">
        <f t="shared" si="1"/>
        <v>73201</v>
      </c>
    </row>
    <row r="13" spans="1:16" ht="15" customHeight="1">
      <c r="A13" s="19">
        <v>8</v>
      </c>
      <c r="B13" s="20" t="s">
        <v>17</v>
      </c>
      <c r="C13" s="24">
        <v>656</v>
      </c>
      <c r="D13" s="21">
        <v>2055</v>
      </c>
      <c r="E13" s="24">
        <v>145</v>
      </c>
      <c r="F13" s="21">
        <v>1433</v>
      </c>
      <c r="G13" s="24">
        <v>103</v>
      </c>
      <c r="H13" s="21">
        <v>270</v>
      </c>
      <c r="I13" s="24">
        <v>0</v>
      </c>
      <c r="J13" s="21">
        <v>0</v>
      </c>
      <c r="K13" s="24">
        <v>3</v>
      </c>
      <c r="L13" s="21">
        <v>4</v>
      </c>
      <c r="M13" s="24">
        <v>215</v>
      </c>
      <c r="N13" s="21">
        <v>2913</v>
      </c>
      <c r="O13" s="27">
        <f aca="true" t="shared" si="2" ref="O13:O26">C13+E13+G13+I13+K13+M13</f>
        <v>1122</v>
      </c>
      <c r="P13" s="27">
        <f aca="true" t="shared" si="3" ref="P13:P26">D13+F13+H13+J13+L13+N13</f>
        <v>6675</v>
      </c>
    </row>
    <row r="14" spans="1:16" ht="15" customHeight="1">
      <c r="A14" s="19">
        <v>9</v>
      </c>
      <c r="B14" s="20" t="s">
        <v>18</v>
      </c>
      <c r="C14" s="24">
        <v>2006</v>
      </c>
      <c r="D14" s="21">
        <v>3646</v>
      </c>
      <c r="E14" s="24">
        <v>160</v>
      </c>
      <c r="F14" s="21">
        <v>859</v>
      </c>
      <c r="G14" s="24">
        <v>92</v>
      </c>
      <c r="H14" s="21">
        <v>244</v>
      </c>
      <c r="I14" s="24">
        <v>4</v>
      </c>
      <c r="J14" s="21">
        <v>5</v>
      </c>
      <c r="K14" s="24">
        <v>3</v>
      </c>
      <c r="L14" s="21">
        <v>1</v>
      </c>
      <c r="M14" s="24">
        <v>576</v>
      </c>
      <c r="N14" s="21">
        <v>1905</v>
      </c>
      <c r="O14" s="27">
        <f t="shared" si="2"/>
        <v>2841</v>
      </c>
      <c r="P14" s="27">
        <f t="shared" si="3"/>
        <v>6660</v>
      </c>
    </row>
    <row r="15" spans="1:16" ht="15" customHeight="1">
      <c r="A15" s="19">
        <v>10</v>
      </c>
      <c r="B15" s="20" t="s">
        <v>19</v>
      </c>
      <c r="C15" s="24">
        <v>2070</v>
      </c>
      <c r="D15" s="21">
        <v>2833</v>
      </c>
      <c r="E15" s="24">
        <v>104</v>
      </c>
      <c r="F15" s="21">
        <v>904</v>
      </c>
      <c r="G15" s="24">
        <v>127</v>
      </c>
      <c r="H15" s="21">
        <v>852</v>
      </c>
      <c r="I15" s="24">
        <v>0</v>
      </c>
      <c r="J15" s="21">
        <v>0</v>
      </c>
      <c r="K15" s="24">
        <v>8</v>
      </c>
      <c r="L15" s="21">
        <v>24</v>
      </c>
      <c r="M15" s="24">
        <v>631</v>
      </c>
      <c r="N15" s="21">
        <v>7917</v>
      </c>
      <c r="O15" s="27">
        <f t="shared" si="2"/>
        <v>2940</v>
      </c>
      <c r="P15" s="27">
        <f t="shared" si="3"/>
        <v>12530</v>
      </c>
    </row>
    <row r="16" spans="1:16" ht="15" customHeight="1">
      <c r="A16" s="19">
        <v>11</v>
      </c>
      <c r="B16" s="20" t="s">
        <v>20</v>
      </c>
      <c r="C16" s="24">
        <v>489</v>
      </c>
      <c r="D16" s="21">
        <v>356</v>
      </c>
      <c r="E16" s="24">
        <v>156</v>
      </c>
      <c r="F16" s="21">
        <v>186</v>
      </c>
      <c r="G16" s="24">
        <v>104</v>
      </c>
      <c r="H16" s="21">
        <v>94</v>
      </c>
      <c r="I16" s="24">
        <v>0</v>
      </c>
      <c r="J16" s="21">
        <v>0</v>
      </c>
      <c r="K16" s="24">
        <v>0</v>
      </c>
      <c r="L16" s="21">
        <v>0</v>
      </c>
      <c r="M16" s="24">
        <v>0</v>
      </c>
      <c r="N16" s="21">
        <v>0</v>
      </c>
      <c r="O16" s="27">
        <f t="shared" si="2"/>
        <v>749</v>
      </c>
      <c r="P16" s="27">
        <f t="shared" si="3"/>
        <v>636</v>
      </c>
    </row>
    <row r="17" spans="1:16" ht="15" customHeight="1">
      <c r="A17" s="19">
        <v>12</v>
      </c>
      <c r="B17" s="20" t="s">
        <v>21</v>
      </c>
      <c r="C17" s="24">
        <v>474</v>
      </c>
      <c r="D17" s="21">
        <v>668</v>
      </c>
      <c r="E17" s="24">
        <v>56</v>
      </c>
      <c r="F17" s="21">
        <v>203</v>
      </c>
      <c r="G17" s="24">
        <v>66</v>
      </c>
      <c r="H17" s="21">
        <v>102</v>
      </c>
      <c r="I17" s="24">
        <v>0</v>
      </c>
      <c r="J17" s="21">
        <v>0</v>
      </c>
      <c r="K17" s="24">
        <v>9</v>
      </c>
      <c r="L17" s="21">
        <v>96</v>
      </c>
      <c r="M17" s="24">
        <v>9</v>
      </c>
      <c r="N17" s="21">
        <v>52</v>
      </c>
      <c r="O17" s="27">
        <f t="shared" si="2"/>
        <v>614</v>
      </c>
      <c r="P17" s="27">
        <f t="shared" si="3"/>
        <v>1121</v>
      </c>
    </row>
    <row r="18" spans="1:16" ht="15" customHeight="1">
      <c r="A18" s="19">
        <v>13</v>
      </c>
      <c r="B18" s="20" t="s">
        <v>22</v>
      </c>
      <c r="C18" s="24">
        <v>1289</v>
      </c>
      <c r="D18" s="21">
        <v>17821</v>
      </c>
      <c r="E18" s="24">
        <v>268</v>
      </c>
      <c r="F18" s="21">
        <v>1024</v>
      </c>
      <c r="G18" s="24">
        <v>110</v>
      </c>
      <c r="H18" s="21">
        <v>443</v>
      </c>
      <c r="I18" s="24">
        <v>0</v>
      </c>
      <c r="J18" s="21">
        <v>0</v>
      </c>
      <c r="K18" s="24">
        <v>8</v>
      </c>
      <c r="L18" s="21">
        <v>15</v>
      </c>
      <c r="M18" s="24">
        <v>119</v>
      </c>
      <c r="N18" s="21">
        <v>1014</v>
      </c>
      <c r="O18" s="27">
        <f t="shared" si="2"/>
        <v>1794</v>
      </c>
      <c r="P18" s="27">
        <f t="shared" si="3"/>
        <v>20317</v>
      </c>
    </row>
    <row r="19" spans="1:16" ht="15" customHeight="1">
      <c r="A19" s="19">
        <v>14</v>
      </c>
      <c r="B19" s="20" t="s">
        <v>23</v>
      </c>
      <c r="C19" s="24">
        <v>388</v>
      </c>
      <c r="D19" s="21">
        <v>693</v>
      </c>
      <c r="E19" s="24">
        <v>536</v>
      </c>
      <c r="F19" s="21">
        <v>3974</v>
      </c>
      <c r="G19" s="24">
        <v>4</v>
      </c>
      <c r="H19" s="21">
        <v>10</v>
      </c>
      <c r="I19" s="24">
        <v>0</v>
      </c>
      <c r="J19" s="21">
        <v>0</v>
      </c>
      <c r="K19" s="24">
        <v>0</v>
      </c>
      <c r="L19" s="21">
        <v>0</v>
      </c>
      <c r="M19" s="24">
        <v>24</v>
      </c>
      <c r="N19" s="21">
        <v>36</v>
      </c>
      <c r="O19" s="27">
        <f t="shared" si="2"/>
        <v>952</v>
      </c>
      <c r="P19" s="27">
        <f t="shared" si="3"/>
        <v>4713</v>
      </c>
    </row>
    <row r="20" spans="1:16" ht="15" customHeight="1">
      <c r="A20" s="19">
        <v>15</v>
      </c>
      <c r="B20" s="20" t="s">
        <v>24</v>
      </c>
      <c r="C20" s="189">
        <v>6145</v>
      </c>
      <c r="D20" s="188">
        <v>14293</v>
      </c>
      <c r="E20" s="189">
        <v>872</v>
      </c>
      <c r="F20" s="188">
        <v>8794</v>
      </c>
      <c r="G20" s="189">
        <v>467</v>
      </c>
      <c r="H20" s="188">
        <v>1051</v>
      </c>
      <c r="I20" s="189">
        <v>6</v>
      </c>
      <c r="J20" s="188">
        <v>6</v>
      </c>
      <c r="K20" s="189">
        <v>27</v>
      </c>
      <c r="L20" s="188">
        <v>34</v>
      </c>
      <c r="M20" s="189">
        <v>1530</v>
      </c>
      <c r="N20" s="188">
        <v>8894</v>
      </c>
      <c r="O20" s="27">
        <f t="shared" si="2"/>
        <v>9047</v>
      </c>
      <c r="P20" s="27">
        <f t="shared" si="3"/>
        <v>33072</v>
      </c>
    </row>
    <row r="21" spans="1:16" ht="15" customHeight="1">
      <c r="A21" s="19">
        <v>16</v>
      </c>
      <c r="B21" s="20" t="s">
        <v>25</v>
      </c>
      <c r="C21" s="24">
        <v>1697</v>
      </c>
      <c r="D21" s="21">
        <v>2910</v>
      </c>
      <c r="E21" s="24">
        <v>171</v>
      </c>
      <c r="F21" s="21">
        <v>1492</v>
      </c>
      <c r="G21" s="24">
        <v>48</v>
      </c>
      <c r="H21" s="21">
        <v>125</v>
      </c>
      <c r="I21" s="24">
        <v>0</v>
      </c>
      <c r="J21" s="21">
        <v>0</v>
      </c>
      <c r="K21" s="24">
        <v>8</v>
      </c>
      <c r="L21" s="21">
        <v>51</v>
      </c>
      <c r="M21" s="24">
        <v>547</v>
      </c>
      <c r="N21" s="21">
        <v>2098</v>
      </c>
      <c r="O21" s="27">
        <f t="shared" si="2"/>
        <v>2471</v>
      </c>
      <c r="P21" s="27">
        <f t="shared" si="3"/>
        <v>6676</v>
      </c>
    </row>
    <row r="22" spans="1:16" ht="15" customHeight="1">
      <c r="A22" s="19">
        <v>17</v>
      </c>
      <c r="B22" s="20" t="s">
        <v>26</v>
      </c>
      <c r="C22" s="24">
        <v>6985</v>
      </c>
      <c r="D22" s="21">
        <v>4206</v>
      </c>
      <c r="E22" s="24">
        <v>1498</v>
      </c>
      <c r="F22" s="21">
        <v>1969</v>
      </c>
      <c r="G22" s="24">
        <v>749</v>
      </c>
      <c r="H22" s="21">
        <v>717</v>
      </c>
      <c r="I22" s="24">
        <v>0</v>
      </c>
      <c r="J22" s="21">
        <v>0</v>
      </c>
      <c r="K22" s="24">
        <v>0</v>
      </c>
      <c r="L22" s="21">
        <v>0</v>
      </c>
      <c r="M22" s="24">
        <v>14768</v>
      </c>
      <c r="N22" s="21">
        <v>11464</v>
      </c>
      <c r="O22" s="27">
        <f t="shared" si="2"/>
        <v>24000</v>
      </c>
      <c r="P22" s="27">
        <f t="shared" si="3"/>
        <v>18356</v>
      </c>
    </row>
    <row r="23" spans="1:16" ht="15" customHeight="1">
      <c r="A23" s="19">
        <v>18</v>
      </c>
      <c r="B23" s="20" t="s">
        <v>27</v>
      </c>
      <c r="C23" s="24">
        <v>7254</v>
      </c>
      <c r="D23" s="21">
        <v>11298</v>
      </c>
      <c r="E23" s="24">
        <v>461</v>
      </c>
      <c r="F23" s="21">
        <v>5041</v>
      </c>
      <c r="G23" s="24">
        <v>334</v>
      </c>
      <c r="H23" s="21">
        <v>1307</v>
      </c>
      <c r="I23" s="24">
        <v>2</v>
      </c>
      <c r="J23" s="21">
        <v>1</v>
      </c>
      <c r="K23" s="24">
        <v>69</v>
      </c>
      <c r="L23" s="21">
        <v>104</v>
      </c>
      <c r="M23" s="24">
        <v>2805</v>
      </c>
      <c r="N23" s="21">
        <v>35607</v>
      </c>
      <c r="O23" s="27">
        <f t="shared" si="2"/>
        <v>10925</v>
      </c>
      <c r="P23" s="27">
        <f t="shared" si="3"/>
        <v>53358</v>
      </c>
    </row>
    <row r="24" spans="1:16" ht="15" customHeight="1">
      <c r="A24" s="19">
        <v>19</v>
      </c>
      <c r="B24" s="20" t="s">
        <v>28</v>
      </c>
      <c r="C24" s="24">
        <v>57</v>
      </c>
      <c r="D24" s="21">
        <v>290</v>
      </c>
      <c r="E24" s="24">
        <v>0</v>
      </c>
      <c r="F24" s="21">
        <v>0</v>
      </c>
      <c r="G24" s="24">
        <v>0</v>
      </c>
      <c r="H24" s="21">
        <v>0</v>
      </c>
      <c r="I24" s="24">
        <v>0</v>
      </c>
      <c r="J24" s="21">
        <v>0</v>
      </c>
      <c r="K24" s="24">
        <v>0</v>
      </c>
      <c r="L24" s="21">
        <v>0</v>
      </c>
      <c r="M24" s="24">
        <v>0</v>
      </c>
      <c r="N24" s="21">
        <v>0</v>
      </c>
      <c r="O24" s="27">
        <f t="shared" si="2"/>
        <v>57</v>
      </c>
      <c r="P24" s="27">
        <f t="shared" si="3"/>
        <v>290</v>
      </c>
    </row>
    <row r="25" spans="1:16" ht="15" customHeight="1">
      <c r="A25" s="19">
        <v>20</v>
      </c>
      <c r="B25" s="20" t="s">
        <v>29</v>
      </c>
      <c r="C25" s="24">
        <v>646</v>
      </c>
      <c r="D25" s="21">
        <v>1420</v>
      </c>
      <c r="E25" s="24">
        <v>245</v>
      </c>
      <c r="F25" s="21">
        <v>1084</v>
      </c>
      <c r="G25" s="24">
        <v>68</v>
      </c>
      <c r="H25" s="21">
        <v>2050</v>
      </c>
      <c r="I25" s="24">
        <v>1</v>
      </c>
      <c r="J25" s="21">
        <v>1</v>
      </c>
      <c r="K25" s="24">
        <v>11</v>
      </c>
      <c r="L25" s="21">
        <v>6</v>
      </c>
      <c r="M25" s="24">
        <v>531</v>
      </c>
      <c r="N25" s="21">
        <v>3030</v>
      </c>
      <c r="O25" s="27">
        <f t="shared" si="2"/>
        <v>1502</v>
      </c>
      <c r="P25" s="27">
        <f t="shared" si="3"/>
        <v>7591</v>
      </c>
    </row>
    <row r="26" spans="1:16" ht="15" customHeight="1">
      <c r="A26" s="19">
        <v>21</v>
      </c>
      <c r="B26" s="20" t="s">
        <v>30</v>
      </c>
      <c r="C26" s="24">
        <v>3</v>
      </c>
      <c r="D26" s="21">
        <v>1</v>
      </c>
      <c r="E26" s="24">
        <v>0</v>
      </c>
      <c r="F26" s="21">
        <v>0</v>
      </c>
      <c r="G26" s="24">
        <v>0</v>
      </c>
      <c r="H26" s="21">
        <v>0</v>
      </c>
      <c r="I26" s="24">
        <v>0</v>
      </c>
      <c r="J26" s="21">
        <v>0</v>
      </c>
      <c r="K26" s="24">
        <v>0</v>
      </c>
      <c r="L26" s="21">
        <v>0</v>
      </c>
      <c r="M26" s="24">
        <v>2</v>
      </c>
      <c r="N26" s="21">
        <v>19</v>
      </c>
      <c r="O26" s="27">
        <f t="shared" si="2"/>
        <v>5</v>
      </c>
      <c r="P26" s="27">
        <f t="shared" si="3"/>
        <v>20</v>
      </c>
    </row>
    <row r="27" spans="1:16" s="60" customFormat="1" ht="15" customHeight="1">
      <c r="A27" s="13"/>
      <c r="B27" s="13" t="s">
        <v>31</v>
      </c>
      <c r="C27" s="28">
        <f>SUM(C6:C26)</f>
        <v>97351</v>
      </c>
      <c r="D27" s="22">
        <f aca="true" t="shared" si="4" ref="D27:N27">SUM(D6:D26)</f>
        <v>156083</v>
      </c>
      <c r="E27" s="28">
        <f t="shared" si="4"/>
        <v>28385</v>
      </c>
      <c r="F27" s="22">
        <f t="shared" si="4"/>
        <v>97902</v>
      </c>
      <c r="G27" s="28">
        <f t="shared" si="4"/>
        <v>11014</v>
      </c>
      <c r="H27" s="22">
        <f t="shared" si="4"/>
        <v>27631</v>
      </c>
      <c r="I27" s="28">
        <f t="shared" si="4"/>
        <v>262</v>
      </c>
      <c r="J27" s="22">
        <f t="shared" si="4"/>
        <v>750</v>
      </c>
      <c r="K27" s="28">
        <f t="shared" si="4"/>
        <v>3563</v>
      </c>
      <c r="L27" s="22">
        <f t="shared" si="4"/>
        <v>6574</v>
      </c>
      <c r="M27" s="28">
        <f t="shared" si="4"/>
        <v>49812</v>
      </c>
      <c r="N27" s="22">
        <f t="shared" si="4"/>
        <v>149914</v>
      </c>
      <c r="O27" s="27">
        <f aca="true" t="shared" si="5" ref="O27:O35">C27+E27+G27+I27+K27+M27</f>
        <v>190387</v>
      </c>
      <c r="P27" s="29">
        <f>D27+F27+H27+N27</f>
        <v>431530</v>
      </c>
    </row>
    <row r="28" spans="1:16" ht="15" customHeight="1">
      <c r="A28" s="19">
        <v>22</v>
      </c>
      <c r="B28" s="20" t="s">
        <v>32</v>
      </c>
      <c r="C28" s="24">
        <v>54</v>
      </c>
      <c r="D28" s="21">
        <v>18</v>
      </c>
      <c r="E28" s="24">
        <v>4</v>
      </c>
      <c r="F28" s="21">
        <v>13</v>
      </c>
      <c r="G28" s="24">
        <v>1</v>
      </c>
      <c r="H28" s="21">
        <v>2</v>
      </c>
      <c r="I28" s="24">
        <v>0</v>
      </c>
      <c r="J28" s="21">
        <v>0</v>
      </c>
      <c r="K28" s="24">
        <v>0</v>
      </c>
      <c r="L28" s="21">
        <v>0</v>
      </c>
      <c r="M28" s="24">
        <v>2</v>
      </c>
      <c r="N28" s="21">
        <v>533</v>
      </c>
      <c r="O28" s="27">
        <f t="shared" si="5"/>
        <v>61</v>
      </c>
      <c r="P28" s="27">
        <f aca="true" t="shared" si="6" ref="P28:P33">D28+F28+H28+J28+L28+N28</f>
        <v>566</v>
      </c>
    </row>
    <row r="29" spans="1:16" ht="15" customHeight="1">
      <c r="A29" s="19">
        <v>23</v>
      </c>
      <c r="B29" s="20" t="s">
        <v>33</v>
      </c>
      <c r="C29" s="24">
        <v>0</v>
      </c>
      <c r="D29" s="21">
        <v>0</v>
      </c>
      <c r="E29" s="24">
        <v>0</v>
      </c>
      <c r="F29" s="21">
        <v>0</v>
      </c>
      <c r="G29" s="24">
        <v>0</v>
      </c>
      <c r="H29" s="21">
        <v>0</v>
      </c>
      <c r="I29" s="24">
        <v>0</v>
      </c>
      <c r="J29" s="21">
        <v>0</v>
      </c>
      <c r="K29" s="24">
        <v>0</v>
      </c>
      <c r="L29" s="21">
        <v>0</v>
      </c>
      <c r="M29" s="24">
        <v>0</v>
      </c>
      <c r="N29" s="21">
        <v>0</v>
      </c>
      <c r="O29" s="27">
        <f t="shared" si="5"/>
        <v>0</v>
      </c>
      <c r="P29" s="27">
        <f t="shared" si="6"/>
        <v>0</v>
      </c>
    </row>
    <row r="30" spans="1:16" ht="15" customHeight="1">
      <c r="A30" s="19">
        <v>24</v>
      </c>
      <c r="B30" s="20" t="s">
        <v>34</v>
      </c>
      <c r="C30" s="24">
        <v>132</v>
      </c>
      <c r="D30" s="21">
        <v>310</v>
      </c>
      <c r="E30" s="24">
        <v>83</v>
      </c>
      <c r="F30" s="21">
        <v>914</v>
      </c>
      <c r="G30" s="24">
        <v>12</v>
      </c>
      <c r="H30" s="21">
        <v>102</v>
      </c>
      <c r="I30" s="24">
        <v>0</v>
      </c>
      <c r="J30" s="21">
        <v>0</v>
      </c>
      <c r="K30" s="24">
        <v>8</v>
      </c>
      <c r="L30" s="21">
        <v>35</v>
      </c>
      <c r="M30" s="24">
        <v>0</v>
      </c>
      <c r="N30" s="21">
        <v>0</v>
      </c>
      <c r="O30" s="27">
        <f t="shared" si="5"/>
        <v>235</v>
      </c>
      <c r="P30" s="27">
        <f t="shared" si="6"/>
        <v>1361</v>
      </c>
    </row>
    <row r="31" spans="1:16" ht="15" customHeight="1">
      <c r="A31" s="19">
        <v>25</v>
      </c>
      <c r="B31" s="20" t="s">
        <v>35</v>
      </c>
      <c r="C31" s="24">
        <v>34</v>
      </c>
      <c r="D31" s="21">
        <v>84</v>
      </c>
      <c r="E31" s="24">
        <v>18</v>
      </c>
      <c r="F31" s="21">
        <v>179</v>
      </c>
      <c r="G31" s="24">
        <v>58</v>
      </c>
      <c r="H31" s="21">
        <v>215</v>
      </c>
      <c r="I31" s="24">
        <v>0</v>
      </c>
      <c r="J31" s="21">
        <v>0</v>
      </c>
      <c r="K31" s="24">
        <v>0</v>
      </c>
      <c r="L31" s="21">
        <v>0</v>
      </c>
      <c r="M31" s="24">
        <v>16</v>
      </c>
      <c r="N31" s="21">
        <v>139</v>
      </c>
      <c r="O31" s="27">
        <f t="shared" si="5"/>
        <v>126</v>
      </c>
      <c r="P31" s="27">
        <f t="shared" si="6"/>
        <v>617</v>
      </c>
    </row>
    <row r="32" spans="1:16" ht="15" customHeight="1">
      <c r="A32" s="19">
        <v>26</v>
      </c>
      <c r="B32" s="20" t="s">
        <v>36</v>
      </c>
      <c r="C32" s="24">
        <v>243</v>
      </c>
      <c r="D32" s="21">
        <v>398</v>
      </c>
      <c r="E32" s="24">
        <v>17</v>
      </c>
      <c r="F32" s="21">
        <v>62</v>
      </c>
      <c r="G32" s="24">
        <v>46</v>
      </c>
      <c r="H32" s="21">
        <v>147</v>
      </c>
      <c r="I32" s="24">
        <v>0</v>
      </c>
      <c r="J32" s="21">
        <v>0</v>
      </c>
      <c r="K32" s="24">
        <v>2</v>
      </c>
      <c r="L32" s="21">
        <v>1</v>
      </c>
      <c r="M32" s="24">
        <v>207</v>
      </c>
      <c r="N32" s="21">
        <v>1387</v>
      </c>
      <c r="O32" s="27">
        <f t="shared" si="5"/>
        <v>515</v>
      </c>
      <c r="P32" s="27">
        <f t="shared" si="6"/>
        <v>1995</v>
      </c>
    </row>
    <row r="33" spans="1:16" ht="15" customHeight="1">
      <c r="A33" s="19">
        <v>27</v>
      </c>
      <c r="B33" s="20" t="s">
        <v>37</v>
      </c>
      <c r="C33" s="24">
        <v>67068</v>
      </c>
      <c r="D33" s="21">
        <v>104430</v>
      </c>
      <c r="E33" s="24">
        <v>15253</v>
      </c>
      <c r="F33" s="21">
        <v>32660</v>
      </c>
      <c r="G33" s="24">
        <v>12975</v>
      </c>
      <c r="H33" s="21">
        <v>10249</v>
      </c>
      <c r="I33" s="24">
        <v>196</v>
      </c>
      <c r="J33" s="21">
        <v>715</v>
      </c>
      <c r="K33" s="24">
        <v>3421</v>
      </c>
      <c r="L33" s="21">
        <v>5895</v>
      </c>
      <c r="M33" s="24">
        <v>14742</v>
      </c>
      <c r="N33" s="21">
        <v>32656</v>
      </c>
      <c r="O33" s="27">
        <f t="shared" si="5"/>
        <v>113655</v>
      </c>
      <c r="P33" s="27">
        <f t="shared" si="6"/>
        <v>186605</v>
      </c>
    </row>
    <row r="34" spans="1:16" s="60" customFormat="1" ht="15" customHeight="1">
      <c r="A34" s="13"/>
      <c r="B34" s="13" t="s">
        <v>31</v>
      </c>
      <c r="C34" s="28">
        <f>SUM(C28:C33)</f>
        <v>67531</v>
      </c>
      <c r="D34" s="22">
        <f aca="true" t="shared" si="7" ref="D34:N34">SUM(D28:D33)</f>
        <v>105240</v>
      </c>
      <c r="E34" s="28">
        <f t="shared" si="7"/>
        <v>15375</v>
      </c>
      <c r="F34" s="22">
        <f t="shared" si="7"/>
        <v>33828</v>
      </c>
      <c r="G34" s="28">
        <f t="shared" si="7"/>
        <v>13092</v>
      </c>
      <c r="H34" s="22">
        <f t="shared" si="7"/>
        <v>10715</v>
      </c>
      <c r="I34" s="28">
        <f t="shared" si="7"/>
        <v>196</v>
      </c>
      <c r="J34" s="22">
        <f t="shared" si="7"/>
        <v>715</v>
      </c>
      <c r="K34" s="28">
        <f t="shared" si="7"/>
        <v>3431</v>
      </c>
      <c r="L34" s="22">
        <f t="shared" si="7"/>
        <v>5931</v>
      </c>
      <c r="M34" s="28">
        <f t="shared" si="7"/>
        <v>14967</v>
      </c>
      <c r="N34" s="22">
        <f t="shared" si="7"/>
        <v>34715</v>
      </c>
      <c r="O34" s="27">
        <f t="shared" si="5"/>
        <v>114592</v>
      </c>
      <c r="P34" s="29">
        <f>D34+F34+H34+N34</f>
        <v>184498</v>
      </c>
    </row>
    <row r="35" spans="1:16" ht="15" customHeight="1">
      <c r="A35" s="19">
        <v>28</v>
      </c>
      <c r="B35" s="20" t="s">
        <v>38</v>
      </c>
      <c r="C35" s="24">
        <v>1950</v>
      </c>
      <c r="D35" s="21">
        <v>2456</v>
      </c>
      <c r="E35" s="24">
        <v>133</v>
      </c>
      <c r="F35" s="21">
        <v>1306</v>
      </c>
      <c r="G35" s="24">
        <v>63</v>
      </c>
      <c r="H35" s="21">
        <v>329</v>
      </c>
      <c r="I35" s="24">
        <v>0</v>
      </c>
      <c r="J35" s="21">
        <v>0</v>
      </c>
      <c r="K35" s="24">
        <v>4</v>
      </c>
      <c r="L35" s="21">
        <v>41</v>
      </c>
      <c r="M35" s="24">
        <v>0</v>
      </c>
      <c r="N35" s="21">
        <v>0</v>
      </c>
      <c r="O35" s="27">
        <f t="shared" si="5"/>
        <v>2150</v>
      </c>
      <c r="P35" s="27">
        <f>D35+F35+H35+J35+L35+N35</f>
        <v>4132</v>
      </c>
    </row>
    <row r="36" spans="1:16" ht="15" customHeight="1">
      <c r="A36" s="19">
        <v>29</v>
      </c>
      <c r="B36" s="20" t="s">
        <v>39</v>
      </c>
      <c r="C36" s="24">
        <v>0</v>
      </c>
      <c r="D36" s="21">
        <v>0</v>
      </c>
      <c r="E36" s="24">
        <v>0</v>
      </c>
      <c r="F36" s="21">
        <v>0</v>
      </c>
      <c r="G36" s="24">
        <v>0</v>
      </c>
      <c r="H36" s="21">
        <v>0</v>
      </c>
      <c r="I36" s="24">
        <v>0</v>
      </c>
      <c r="J36" s="21">
        <v>0</v>
      </c>
      <c r="K36" s="24">
        <v>0</v>
      </c>
      <c r="L36" s="21">
        <v>0</v>
      </c>
      <c r="M36" s="24">
        <v>0</v>
      </c>
      <c r="N36" s="21">
        <v>0</v>
      </c>
      <c r="O36" s="27">
        <f aca="true" t="shared" si="8" ref="O36:O53">C36+E36+G36+I36+K36+M36</f>
        <v>0</v>
      </c>
      <c r="P36" s="27">
        <f aca="true" t="shared" si="9" ref="P36:P53">D36+F36+H36+J36+L36+N36</f>
        <v>0</v>
      </c>
    </row>
    <row r="37" spans="1:16" ht="15" customHeight="1">
      <c r="A37" s="19">
        <v>30</v>
      </c>
      <c r="B37" s="20" t="s">
        <v>40</v>
      </c>
      <c r="C37" s="24">
        <v>0</v>
      </c>
      <c r="D37" s="21">
        <v>0</v>
      </c>
      <c r="E37" s="24">
        <v>0</v>
      </c>
      <c r="F37" s="21">
        <v>0</v>
      </c>
      <c r="G37" s="24">
        <v>0</v>
      </c>
      <c r="H37" s="21">
        <v>0</v>
      </c>
      <c r="I37" s="24">
        <v>0</v>
      </c>
      <c r="J37" s="21">
        <v>0</v>
      </c>
      <c r="K37" s="24">
        <v>0</v>
      </c>
      <c r="L37" s="21">
        <v>0</v>
      </c>
      <c r="M37" s="24">
        <v>0</v>
      </c>
      <c r="N37" s="21">
        <v>0</v>
      </c>
      <c r="O37" s="27">
        <f t="shared" si="8"/>
        <v>0</v>
      </c>
      <c r="P37" s="27">
        <f t="shared" si="9"/>
        <v>0</v>
      </c>
    </row>
    <row r="38" spans="1:16" ht="15" customHeight="1">
      <c r="A38" s="19">
        <v>31</v>
      </c>
      <c r="B38" s="20" t="s">
        <v>41</v>
      </c>
      <c r="C38" s="24">
        <v>10738</v>
      </c>
      <c r="D38" s="21">
        <v>14032</v>
      </c>
      <c r="E38" s="24">
        <v>877</v>
      </c>
      <c r="F38" s="21">
        <v>4354</v>
      </c>
      <c r="G38" s="24">
        <v>143</v>
      </c>
      <c r="H38" s="21">
        <v>202</v>
      </c>
      <c r="I38" s="24">
        <v>3</v>
      </c>
      <c r="J38" s="21">
        <v>4</v>
      </c>
      <c r="K38" s="24">
        <v>4</v>
      </c>
      <c r="L38" s="21">
        <v>3</v>
      </c>
      <c r="M38" s="24">
        <v>275</v>
      </c>
      <c r="N38" s="21">
        <v>1614</v>
      </c>
      <c r="O38" s="27">
        <f t="shared" si="8"/>
        <v>12040</v>
      </c>
      <c r="P38" s="27">
        <f t="shared" si="9"/>
        <v>20209</v>
      </c>
    </row>
    <row r="39" spans="1:16" ht="15" customHeight="1">
      <c r="A39" s="19">
        <v>32</v>
      </c>
      <c r="B39" s="20" t="s">
        <v>42</v>
      </c>
      <c r="C39" s="24">
        <v>5506</v>
      </c>
      <c r="D39" s="21">
        <v>14729</v>
      </c>
      <c r="E39" s="24">
        <v>1086</v>
      </c>
      <c r="F39" s="21">
        <v>7245</v>
      </c>
      <c r="G39" s="24">
        <v>289</v>
      </c>
      <c r="H39" s="21">
        <v>1266</v>
      </c>
      <c r="I39" s="24">
        <v>9</v>
      </c>
      <c r="J39" s="21">
        <v>19</v>
      </c>
      <c r="K39" s="24">
        <v>83</v>
      </c>
      <c r="L39" s="21">
        <v>131</v>
      </c>
      <c r="M39" s="24">
        <v>0</v>
      </c>
      <c r="N39" s="21">
        <v>0</v>
      </c>
      <c r="O39" s="27">
        <f t="shared" si="8"/>
        <v>6973</v>
      </c>
      <c r="P39" s="27">
        <f t="shared" si="9"/>
        <v>23390</v>
      </c>
    </row>
    <row r="40" spans="1:16" ht="15" customHeight="1">
      <c r="A40" s="19">
        <v>33</v>
      </c>
      <c r="B40" s="20" t="s">
        <v>43</v>
      </c>
      <c r="C40" s="24">
        <v>9299</v>
      </c>
      <c r="D40" s="21">
        <v>13761</v>
      </c>
      <c r="E40" s="24">
        <v>3183</v>
      </c>
      <c r="F40" s="21">
        <v>5955</v>
      </c>
      <c r="G40" s="24">
        <v>124</v>
      </c>
      <c r="H40" s="21">
        <v>116</v>
      </c>
      <c r="I40" s="24">
        <v>0</v>
      </c>
      <c r="J40" s="21">
        <v>0</v>
      </c>
      <c r="K40" s="24">
        <v>5</v>
      </c>
      <c r="L40" s="21">
        <v>2</v>
      </c>
      <c r="M40" s="24">
        <v>721</v>
      </c>
      <c r="N40" s="21">
        <v>2036</v>
      </c>
      <c r="O40" s="27">
        <f t="shared" si="8"/>
        <v>13332</v>
      </c>
      <c r="P40" s="27">
        <f t="shared" si="9"/>
        <v>21870</v>
      </c>
    </row>
    <row r="41" spans="1:16" ht="15" customHeight="1">
      <c r="A41" s="19">
        <v>34</v>
      </c>
      <c r="B41" s="20" t="s">
        <v>44</v>
      </c>
      <c r="C41" s="24">
        <v>0</v>
      </c>
      <c r="D41" s="21">
        <v>0</v>
      </c>
      <c r="E41" s="24">
        <v>0</v>
      </c>
      <c r="F41" s="21">
        <v>0</v>
      </c>
      <c r="G41" s="24">
        <v>0</v>
      </c>
      <c r="H41" s="21">
        <v>0</v>
      </c>
      <c r="I41" s="24">
        <v>0</v>
      </c>
      <c r="J41" s="21">
        <v>0</v>
      </c>
      <c r="K41" s="24">
        <v>0</v>
      </c>
      <c r="L41" s="21">
        <v>0</v>
      </c>
      <c r="M41" s="24">
        <v>0</v>
      </c>
      <c r="N41" s="21">
        <v>0</v>
      </c>
      <c r="O41" s="27">
        <f t="shared" si="8"/>
        <v>0</v>
      </c>
      <c r="P41" s="27">
        <f t="shared" si="9"/>
        <v>0</v>
      </c>
    </row>
    <row r="42" spans="1:16" ht="15" customHeight="1">
      <c r="A42" s="19">
        <v>35</v>
      </c>
      <c r="B42" s="20" t="s">
        <v>45</v>
      </c>
      <c r="C42" s="24">
        <v>56</v>
      </c>
      <c r="D42" s="21">
        <v>230</v>
      </c>
      <c r="E42" s="24">
        <v>1</v>
      </c>
      <c r="F42" s="21">
        <v>4</v>
      </c>
      <c r="G42" s="24">
        <v>3</v>
      </c>
      <c r="H42" s="21">
        <v>16</v>
      </c>
      <c r="I42" s="24">
        <v>0</v>
      </c>
      <c r="J42" s="21">
        <v>0</v>
      </c>
      <c r="K42" s="24">
        <v>0</v>
      </c>
      <c r="L42" s="21">
        <v>0</v>
      </c>
      <c r="M42" s="24">
        <v>20</v>
      </c>
      <c r="N42" s="21">
        <v>14</v>
      </c>
      <c r="O42" s="27">
        <f t="shared" si="8"/>
        <v>80</v>
      </c>
      <c r="P42" s="27">
        <f t="shared" si="9"/>
        <v>264</v>
      </c>
    </row>
    <row r="43" spans="1:16" ht="15" customHeight="1">
      <c r="A43" s="19">
        <v>36</v>
      </c>
      <c r="B43" s="20" t="s">
        <v>46</v>
      </c>
      <c r="C43" s="24">
        <v>444</v>
      </c>
      <c r="D43" s="21">
        <v>856</v>
      </c>
      <c r="E43" s="24">
        <v>62</v>
      </c>
      <c r="F43" s="21">
        <v>172</v>
      </c>
      <c r="G43" s="24">
        <v>1</v>
      </c>
      <c r="H43" s="21">
        <v>2</v>
      </c>
      <c r="I43" s="24">
        <v>0</v>
      </c>
      <c r="J43" s="21">
        <v>0</v>
      </c>
      <c r="K43" s="24">
        <v>20</v>
      </c>
      <c r="L43" s="21">
        <v>54</v>
      </c>
      <c r="M43" s="24">
        <v>1</v>
      </c>
      <c r="N43" s="21">
        <v>4</v>
      </c>
      <c r="O43" s="27">
        <f t="shared" si="8"/>
        <v>528</v>
      </c>
      <c r="P43" s="27">
        <f t="shared" si="9"/>
        <v>1088</v>
      </c>
    </row>
    <row r="44" spans="1:16" ht="15" customHeight="1">
      <c r="A44" s="19">
        <v>37</v>
      </c>
      <c r="B44" s="20" t="s">
        <v>47</v>
      </c>
      <c r="C44" s="24">
        <v>4</v>
      </c>
      <c r="D44" s="21">
        <v>3</v>
      </c>
      <c r="E44" s="24">
        <v>1</v>
      </c>
      <c r="F44" s="21">
        <v>1</v>
      </c>
      <c r="G44" s="24">
        <v>0</v>
      </c>
      <c r="H44" s="21">
        <v>0</v>
      </c>
      <c r="I44" s="24">
        <v>0</v>
      </c>
      <c r="J44" s="21">
        <v>0</v>
      </c>
      <c r="K44" s="24">
        <v>0</v>
      </c>
      <c r="L44" s="21">
        <v>0</v>
      </c>
      <c r="M44" s="24">
        <v>1</v>
      </c>
      <c r="N44" s="21">
        <v>2</v>
      </c>
      <c r="O44" s="27">
        <f t="shared" si="8"/>
        <v>6</v>
      </c>
      <c r="P44" s="27">
        <f t="shared" si="9"/>
        <v>6</v>
      </c>
    </row>
    <row r="45" spans="1:16" ht="15" customHeight="1">
      <c r="A45" s="19">
        <v>38</v>
      </c>
      <c r="B45" s="20" t="s">
        <v>48</v>
      </c>
      <c r="C45" s="24">
        <v>35</v>
      </c>
      <c r="D45" s="21">
        <v>70</v>
      </c>
      <c r="E45" s="24">
        <v>8</v>
      </c>
      <c r="F45" s="21">
        <v>38</v>
      </c>
      <c r="G45" s="24">
        <v>70</v>
      </c>
      <c r="H45" s="21">
        <v>516</v>
      </c>
      <c r="I45" s="24">
        <v>0</v>
      </c>
      <c r="J45" s="21">
        <v>0</v>
      </c>
      <c r="K45" s="24">
        <v>0</v>
      </c>
      <c r="L45" s="21">
        <v>0</v>
      </c>
      <c r="M45" s="24">
        <v>0</v>
      </c>
      <c r="N45" s="21">
        <v>0</v>
      </c>
      <c r="O45" s="27">
        <f t="shared" si="8"/>
        <v>113</v>
      </c>
      <c r="P45" s="27">
        <f t="shared" si="9"/>
        <v>624</v>
      </c>
    </row>
    <row r="46" spans="1:16" ht="15" customHeight="1">
      <c r="A46" s="19">
        <v>39</v>
      </c>
      <c r="B46" s="20" t="s">
        <v>49</v>
      </c>
      <c r="C46" s="24">
        <v>58</v>
      </c>
      <c r="D46" s="21">
        <v>231</v>
      </c>
      <c r="E46" s="24">
        <v>5</v>
      </c>
      <c r="F46" s="21">
        <v>22</v>
      </c>
      <c r="G46" s="24">
        <v>0</v>
      </c>
      <c r="H46" s="21">
        <v>0</v>
      </c>
      <c r="I46" s="24">
        <v>0</v>
      </c>
      <c r="J46" s="21">
        <v>0</v>
      </c>
      <c r="K46" s="24">
        <v>0</v>
      </c>
      <c r="L46" s="21">
        <v>0</v>
      </c>
      <c r="M46" s="24">
        <v>8</v>
      </c>
      <c r="N46" s="21">
        <v>32</v>
      </c>
      <c r="O46" s="27">
        <f t="shared" si="8"/>
        <v>71</v>
      </c>
      <c r="P46" s="27">
        <f t="shared" si="9"/>
        <v>285</v>
      </c>
    </row>
    <row r="47" spans="1:16" ht="15" customHeight="1">
      <c r="A47" s="19">
        <v>40</v>
      </c>
      <c r="B47" s="20" t="s">
        <v>50</v>
      </c>
      <c r="C47" s="24">
        <v>5</v>
      </c>
      <c r="D47" s="21">
        <v>24</v>
      </c>
      <c r="E47" s="24">
        <v>6</v>
      </c>
      <c r="F47" s="21">
        <v>58</v>
      </c>
      <c r="G47" s="24">
        <v>3</v>
      </c>
      <c r="H47" s="21">
        <v>15</v>
      </c>
      <c r="I47" s="24">
        <v>0</v>
      </c>
      <c r="J47" s="21">
        <v>0</v>
      </c>
      <c r="K47" s="24">
        <v>0</v>
      </c>
      <c r="L47" s="21">
        <v>0</v>
      </c>
      <c r="M47" s="24">
        <v>3</v>
      </c>
      <c r="N47" s="21">
        <v>2</v>
      </c>
      <c r="O47" s="27">
        <f t="shared" si="8"/>
        <v>17</v>
      </c>
      <c r="P47" s="27">
        <f t="shared" si="9"/>
        <v>99</v>
      </c>
    </row>
    <row r="48" spans="1:16" ht="15" customHeight="1">
      <c r="A48" s="19">
        <v>41</v>
      </c>
      <c r="B48" s="20" t="s">
        <v>51</v>
      </c>
      <c r="C48" s="24">
        <v>9986</v>
      </c>
      <c r="D48" s="21">
        <v>1473</v>
      </c>
      <c r="E48" s="24">
        <v>82</v>
      </c>
      <c r="F48" s="21">
        <v>10</v>
      </c>
      <c r="G48" s="24">
        <v>29</v>
      </c>
      <c r="H48" s="21">
        <v>3</v>
      </c>
      <c r="I48" s="24">
        <v>7</v>
      </c>
      <c r="J48" s="21">
        <v>1</v>
      </c>
      <c r="K48" s="24">
        <v>28</v>
      </c>
      <c r="L48" s="21">
        <v>3</v>
      </c>
      <c r="M48" s="24">
        <v>0</v>
      </c>
      <c r="N48" s="21">
        <v>0</v>
      </c>
      <c r="O48" s="27">
        <f t="shared" si="8"/>
        <v>10132</v>
      </c>
      <c r="P48" s="27">
        <f t="shared" si="9"/>
        <v>1490</v>
      </c>
    </row>
    <row r="49" spans="1:16" ht="15" customHeight="1">
      <c r="A49" s="19">
        <v>42</v>
      </c>
      <c r="B49" s="20" t="s">
        <v>52</v>
      </c>
      <c r="C49" s="24">
        <v>0</v>
      </c>
      <c r="D49" s="21">
        <v>0</v>
      </c>
      <c r="E49" s="24">
        <v>0</v>
      </c>
      <c r="F49" s="21">
        <v>0</v>
      </c>
      <c r="G49" s="24">
        <v>0</v>
      </c>
      <c r="H49" s="21">
        <v>0</v>
      </c>
      <c r="I49" s="24">
        <v>0</v>
      </c>
      <c r="J49" s="21">
        <v>0</v>
      </c>
      <c r="K49" s="24">
        <v>0</v>
      </c>
      <c r="L49" s="21">
        <v>0</v>
      </c>
      <c r="M49" s="24">
        <v>0</v>
      </c>
      <c r="N49" s="21">
        <v>0</v>
      </c>
      <c r="O49" s="27">
        <f t="shared" si="8"/>
        <v>0</v>
      </c>
      <c r="P49" s="27">
        <f t="shared" si="9"/>
        <v>0</v>
      </c>
    </row>
    <row r="50" spans="1:16" ht="15" customHeight="1">
      <c r="A50" s="19">
        <v>43</v>
      </c>
      <c r="B50" s="20" t="s">
        <v>53</v>
      </c>
      <c r="C50" s="24">
        <v>3</v>
      </c>
      <c r="D50" s="21">
        <v>8</v>
      </c>
      <c r="E50" s="24">
        <v>0</v>
      </c>
      <c r="F50" s="21">
        <v>0</v>
      </c>
      <c r="G50" s="24">
        <v>50</v>
      </c>
      <c r="H50" s="21">
        <v>205</v>
      </c>
      <c r="I50" s="24">
        <v>0</v>
      </c>
      <c r="J50" s="21">
        <v>0</v>
      </c>
      <c r="K50" s="24">
        <v>0</v>
      </c>
      <c r="L50" s="21">
        <v>0</v>
      </c>
      <c r="M50" s="24">
        <v>0</v>
      </c>
      <c r="N50" s="21">
        <v>0</v>
      </c>
      <c r="O50" s="27">
        <f t="shared" si="8"/>
        <v>53</v>
      </c>
      <c r="P50" s="27">
        <f t="shared" si="9"/>
        <v>213</v>
      </c>
    </row>
    <row r="51" spans="1:16" ht="15" customHeight="1">
      <c r="A51" s="19">
        <v>44</v>
      </c>
      <c r="B51" s="20" t="s">
        <v>54</v>
      </c>
      <c r="C51" s="24">
        <v>0</v>
      </c>
      <c r="D51" s="21">
        <v>0</v>
      </c>
      <c r="E51" s="24">
        <v>0</v>
      </c>
      <c r="F51" s="21">
        <v>0</v>
      </c>
      <c r="G51" s="24">
        <v>0</v>
      </c>
      <c r="H51" s="21">
        <v>0</v>
      </c>
      <c r="I51" s="24">
        <v>0</v>
      </c>
      <c r="J51" s="21">
        <v>0</v>
      </c>
      <c r="K51" s="24">
        <v>0</v>
      </c>
      <c r="L51" s="21">
        <v>0</v>
      </c>
      <c r="M51" s="24">
        <v>0</v>
      </c>
      <c r="N51" s="21">
        <v>0</v>
      </c>
      <c r="O51" s="27">
        <f t="shared" si="8"/>
        <v>0</v>
      </c>
      <c r="P51" s="27">
        <f t="shared" si="9"/>
        <v>0</v>
      </c>
    </row>
    <row r="52" spans="1:16" ht="15" customHeight="1">
      <c r="A52" s="19">
        <v>45</v>
      </c>
      <c r="B52" s="20" t="s">
        <v>55</v>
      </c>
      <c r="C52" s="24">
        <v>0</v>
      </c>
      <c r="D52" s="21">
        <v>0</v>
      </c>
      <c r="E52" s="24">
        <v>0</v>
      </c>
      <c r="F52" s="21">
        <v>0</v>
      </c>
      <c r="G52" s="24">
        <v>0</v>
      </c>
      <c r="H52" s="21">
        <v>0</v>
      </c>
      <c r="I52" s="24">
        <v>0</v>
      </c>
      <c r="J52" s="21">
        <v>0</v>
      </c>
      <c r="K52" s="24">
        <v>0</v>
      </c>
      <c r="L52" s="21">
        <v>0</v>
      </c>
      <c r="M52" s="24">
        <v>0</v>
      </c>
      <c r="N52" s="21">
        <v>0</v>
      </c>
      <c r="O52" s="27">
        <f t="shared" si="8"/>
        <v>0</v>
      </c>
      <c r="P52" s="27">
        <f t="shared" si="9"/>
        <v>0</v>
      </c>
    </row>
    <row r="53" spans="1:16" ht="15" customHeight="1">
      <c r="A53" s="19">
        <v>46</v>
      </c>
      <c r="B53" s="20" t="s">
        <v>315</v>
      </c>
      <c r="C53" s="24">
        <v>0</v>
      </c>
      <c r="D53" s="21">
        <v>0</v>
      </c>
      <c r="E53" s="24">
        <v>0</v>
      </c>
      <c r="F53" s="21">
        <v>0</v>
      </c>
      <c r="G53" s="24">
        <v>0</v>
      </c>
      <c r="H53" s="21">
        <v>0</v>
      </c>
      <c r="I53" s="24">
        <v>0</v>
      </c>
      <c r="J53" s="21">
        <v>0</v>
      </c>
      <c r="K53" s="24">
        <v>0</v>
      </c>
      <c r="L53" s="21">
        <v>0</v>
      </c>
      <c r="M53" s="24">
        <v>0</v>
      </c>
      <c r="N53" s="21">
        <v>0</v>
      </c>
      <c r="O53" s="27">
        <f t="shared" si="8"/>
        <v>0</v>
      </c>
      <c r="P53" s="27">
        <f t="shared" si="9"/>
        <v>0</v>
      </c>
    </row>
    <row r="54" spans="1:16" s="60" customFormat="1" ht="15" customHeight="1">
      <c r="A54" s="13"/>
      <c r="B54" s="13" t="s">
        <v>31</v>
      </c>
      <c r="C54" s="28">
        <f>SUM(C35:C53)</f>
        <v>38084</v>
      </c>
      <c r="D54" s="22">
        <f aca="true" t="shared" si="10" ref="D54:N54">SUM(D35:D53)</f>
        <v>47873</v>
      </c>
      <c r="E54" s="28">
        <f t="shared" si="10"/>
        <v>5444</v>
      </c>
      <c r="F54" s="22">
        <f t="shared" si="10"/>
        <v>19165</v>
      </c>
      <c r="G54" s="28">
        <f t="shared" si="10"/>
        <v>775</v>
      </c>
      <c r="H54" s="22">
        <f t="shared" si="10"/>
        <v>2670</v>
      </c>
      <c r="I54" s="28">
        <f t="shared" si="10"/>
        <v>19</v>
      </c>
      <c r="J54" s="22">
        <f t="shared" si="10"/>
        <v>24</v>
      </c>
      <c r="K54" s="28">
        <f t="shared" si="10"/>
        <v>144</v>
      </c>
      <c r="L54" s="22">
        <f t="shared" si="10"/>
        <v>234</v>
      </c>
      <c r="M54" s="28">
        <f t="shared" si="10"/>
        <v>1029</v>
      </c>
      <c r="N54" s="22">
        <f t="shared" si="10"/>
        <v>3704</v>
      </c>
      <c r="O54" s="27">
        <f aca="true" t="shared" si="11" ref="O54:O61">C54+E54+G54+I54+K54+M54</f>
        <v>45495</v>
      </c>
      <c r="P54" s="29">
        <f>D54+F54+H54+N54</f>
        <v>73412</v>
      </c>
    </row>
    <row r="55" spans="1:16" ht="15" customHeight="1">
      <c r="A55" s="19">
        <v>47</v>
      </c>
      <c r="B55" s="20" t="s">
        <v>56</v>
      </c>
      <c r="C55" s="24">
        <v>8552</v>
      </c>
      <c r="D55" s="21">
        <v>4028</v>
      </c>
      <c r="E55" s="24">
        <v>656</v>
      </c>
      <c r="F55" s="21">
        <v>494</v>
      </c>
      <c r="G55" s="24">
        <v>91</v>
      </c>
      <c r="H55" s="21">
        <v>60</v>
      </c>
      <c r="I55" s="24">
        <v>0</v>
      </c>
      <c r="J55" s="21">
        <v>0</v>
      </c>
      <c r="K55" s="24">
        <v>0</v>
      </c>
      <c r="L55" s="21">
        <v>0</v>
      </c>
      <c r="M55" s="24">
        <v>14864</v>
      </c>
      <c r="N55" s="21">
        <v>7057</v>
      </c>
      <c r="O55" s="27">
        <f t="shared" si="11"/>
        <v>24163</v>
      </c>
      <c r="P55" s="27">
        <f>D55+F55+H55+J55+L55+N55</f>
        <v>11639</v>
      </c>
    </row>
    <row r="56" spans="1:16" ht="15" customHeight="1">
      <c r="A56" s="19">
        <v>48</v>
      </c>
      <c r="B56" s="120" t="s">
        <v>57</v>
      </c>
      <c r="C56" s="189">
        <v>19438</v>
      </c>
      <c r="D56" s="188">
        <v>6273</v>
      </c>
      <c r="E56" s="189">
        <v>1610</v>
      </c>
      <c r="F56" s="188">
        <v>499</v>
      </c>
      <c r="G56" s="189">
        <v>1313</v>
      </c>
      <c r="H56" s="188">
        <v>601</v>
      </c>
      <c r="I56" s="189">
        <v>0</v>
      </c>
      <c r="J56" s="188">
        <v>0</v>
      </c>
      <c r="K56" s="189">
        <v>716</v>
      </c>
      <c r="L56" s="188">
        <v>289</v>
      </c>
      <c r="M56" s="189">
        <v>7284</v>
      </c>
      <c r="N56" s="188">
        <v>14682</v>
      </c>
      <c r="O56" s="27">
        <f t="shared" si="11"/>
        <v>30361</v>
      </c>
      <c r="P56" s="27">
        <f>D56+F56+H56+J56+L56+N56</f>
        <v>22344</v>
      </c>
    </row>
    <row r="57" spans="1:16" ht="15" customHeight="1">
      <c r="A57" s="19">
        <v>49</v>
      </c>
      <c r="B57" s="120" t="s">
        <v>58</v>
      </c>
      <c r="C57" s="201">
        <v>16733</v>
      </c>
      <c r="D57" s="201">
        <v>9577</v>
      </c>
      <c r="E57" s="201">
        <v>990</v>
      </c>
      <c r="F57" s="201">
        <v>969</v>
      </c>
      <c r="G57" s="201">
        <v>878</v>
      </c>
      <c r="H57" s="201">
        <v>834</v>
      </c>
      <c r="I57" s="201">
        <v>0</v>
      </c>
      <c r="J57" s="201">
        <v>0</v>
      </c>
      <c r="K57" s="201">
        <v>0</v>
      </c>
      <c r="L57" s="201">
        <v>0</v>
      </c>
      <c r="M57" s="201">
        <v>2932</v>
      </c>
      <c r="N57" s="201">
        <v>3267</v>
      </c>
      <c r="O57" s="27">
        <f t="shared" si="11"/>
        <v>21533</v>
      </c>
      <c r="P57" s="27">
        <f>D57+F57+H57+J57+L57+N57</f>
        <v>14647</v>
      </c>
    </row>
    <row r="58" spans="1:16" s="60" customFormat="1" ht="15" customHeight="1">
      <c r="A58" s="13"/>
      <c r="B58" s="13" t="s">
        <v>31</v>
      </c>
      <c r="C58" s="28">
        <f>SUM(C55:C57)</f>
        <v>44723</v>
      </c>
      <c r="D58" s="22">
        <f aca="true" t="shared" si="12" ref="D58:N58">SUM(D55:D57)</f>
        <v>19878</v>
      </c>
      <c r="E58" s="28">
        <f t="shared" si="12"/>
        <v>3256</v>
      </c>
      <c r="F58" s="22">
        <f t="shared" si="12"/>
        <v>1962</v>
      </c>
      <c r="G58" s="28">
        <f t="shared" si="12"/>
        <v>2282</v>
      </c>
      <c r="H58" s="22">
        <f t="shared" si="12"/>
        <v>1495</v>
      </c>
      <c r="I58" s="28">
        <f t="shared" si="12"/>
        <v>0</v>
      </c>
      <c r="J58" s="22">
        <f t="shared" si="12"/>
        <v>0</v>
      </c>
      <c r="K58" s="28">
        <f t="shared" si="12"/>
        <v>716</v>
      </c>
      <c r="L58" s="22">
        <f t="shared" si="12"/>
        <v>289</v>
      </c>
      <c r="M58" s="28">
        <f t="shared" si="12"/>
        <v>25080</v>
      </c>
      <c r="N58" s="22">
        <f t="shared" si="12"/>
        <v>25006</v>
      </c>
      <c r="O58" s="239">
        <f t="shared" si="11"/>
        <v>76057</v>
      </c>
      <c r="P58" s="240">
        <f>D58+F58+H58+N58</f>
        <v>48341</v>
      </c>
    </row>
    <row r="59" spans="1:16" ht="15" customHeight="1">
      <c r="A59" s="19">
        <v>50</v>
      </c>
      <c r="B59" s="20" t="s">
        <v>59</v>
      </c>
      <c r="C59" s="24"/>
      <c r="D59" s="21"/>
      <c r="E59" s="24"/>
      <c r="F59" s="21"/>
      <c r="G59" s="24"/>
      <c r="H59" s="21"/>
      <c r="I59" s="24"/>
      <c r="J59" s="21"/>
      <c r="K59" s="24"/>
      <c r="L59" s="21"/>
      <c r="M59" s="24"/>
      <c r="N59" s="21"/>
      <c r="O59" s="27">
        <f t="shared" si="11"/>
        <v>0</v>
      </c>
      <c r="P59" s="27">
        <f>D59+F59+H59+J59+L59+N59</f>
        <v>0</v>
      </c>
    </row>
    <row r="60" spans="1:16" ht="15" customHeight="1">
      <c r="A60" s="19">
        <v>51</v>
      </c>
      <c r="B60" s="20" t="s">
        <v>60</v>
      </c>
      <c r="C60" s="24"/>
      <c r="D60" s="21"/>
      <c r="E60" s="24"/>
      <c r="F60" s="21"/>
      <c r="G60" s="24"/>
      <c r="H60" s="21"/>
      <c r="I60" s="24"/>
      <c r="J60" s="21"/>
      <c r="K60" s="24"/>
      <c r="L60" s="21"/>
      <c r="M60" s="24"/>
      <c r="N60" s="21"/>
      <c r="O60" s="27">
        <f t="shared" si="11"/>
        <v>0</v>
      </c>
      <c r="P60" s="27">
        <f>D60+F60+H60+J60+L60+N60</f>
        <v>0</v>
      </c>
    </row>
    <row r="61" spans="1:16" s="60" customFormat="1" ht="15" customHeight="1">
      <c r="A61" s="13"/>
      <c r="B61" s="13" t="s">
        <v>31</v>
      </c>
      <c r="C61" s="28">
        <f>SUM(C59:C60)</f>
        <v>0</v>
      </c>
      <c r="D61" s="22">
        <f aca="true" t="shared" si="13" ref="D61:N61">SUM(D59:D60)</f>
        <v>0</v>
      </c>
      <c r="E61" s="28">
        <f t="shared" si="13"/>
        <v>0</v>
      </c>
      <c r="F61" s="22">
        <f t="shared" si="13"/>
        <v>0</v>
      </c>
      <c r="G61" s="28">
        <f t="shared" si="13"/>
        <v>0</v>
      </c>
      <c r="H61" s="22">
        <f t="shared" si="13"/>
        <v>0</v>
      </c>
      <c r="I61" s="28">
        <f t="shared" si="13"/>
        <v>0</v>
      </c>
      <c r="J61" s="22">
        <f t="shared" si="13"/>
        <v>0</v>
      </c>
      <c r="K61" s="28">
        <f t="shared" si="13"/>
        <v>0</v>
      </c>
      <c r="L61" s="22">
        <f t="shared" si="13"/>
        <v>0</v>
      </c>
      <c r="M61" s="28">
        <f t="shared" si="13"/>
        <v>0</v>
      </c>
      <c r="N61" s="22">
        <f t="shared" si="13"/>
        <v>0</v>
      </c>
      <c r="O61" s="27">
        <f t="shared" si="11"/>
        <v>0</v>
      </c>
      <c r="P61" s="29">
        <f>D61+F61+H61+N61</f>
        <v>0</v>
      </c>
    </row>
    <row r="62" spans="1:16" s="60" customFormat="1" ht="15" customHeight="1">
      <c r="A62" s="413" t="s">
        <v>0</v>
      </c>
      <c r="B62" s="414"/>
      <c r="C62" s="28">
        <f>SUM(C61,C58,C54,C34,C27)</f>
        <v>247689</v>
      </c>
      <c r="D62" s="28">
        <f aca="true" t="shared" si="14" ref="D62:P62">SUM(D61,D58,D54,D34,D27)</f>
        <v>329074</v>
      </c>
      <c r="E62" s="28">
        <f t="shared" si="14"/>
        <v>52460</v>
      </c>
      <c r="F62" s="28">
        <f t="shared" si="14"/>
        <v>152857</v>
      </c>
      <c r="G62" s="28">
        <f t="shared" si="14"/>
        <v>27163</v>
      </c>
      <c r="H62" s="28">
        <f t="shared" si="14"/>
        <v>42511</v>
      </c>
      <c r="I62" s="28">
        <f t="shared" si="14"/>
        <v>477</v>
      </c>
      <c r="J62" s="28">
        <f t="shared" si="14"/>
        <v>1489</v>
      </c>
      <c r="K62" s="28">
        <f t="shared" si="14"/>
        <v>7854</v>
      </c>
      <c r="L62" s="28">
        <f t="shared" si="14"/>
        <v>13028</v>
      </c>
      <c r="M62" s="28">
        <f t="shared" si="14"/>
        <v>90888</v>
      </c>
      <c r="N62" s="28">
        <f t="shared" si="14"/>
        <v>213339</v>
      </c>
      <c r="O62" s="28">
        <f t="shared" si="14"/>
        <v>426531</v>
      </c>
      <c r="P62" s="28">
        <f t="shared" si="14"/>
        <v>737781</v>
      </c>
    </row>
  </sheetData>
  <sheetProtection/>
  <mergeCells count="16">
    <mergeCell ref="A1:P1"/>
    <mergeCell ref="A2:P2"/>
    <mergeCell ref="H3:I3"/>
    <mergeCell ref="J3:K3"/>
    <mergeCell ref="L3:M3"/>
    <mergeCell ref="N3:O3"/>
    <mergeCell ref="K4:L4"/>
    <mergeCell ref="M4:N4"/>
    <mergeCell ref="O4:P4"/>
    <mergeCell ref="A62:B62"/>
    <mergeCell ref="A4:A5"/>
    <mergeCell ref="B4:B5"/>
    <mergeCell ref="C4:D4"/>
    <mergeCell ref="E4:F4"/>
    <mergeCell ref="G4:H4"/>
    <mergeCell ref="I4:J4"/>
  </mergeCells>
  <conditionalFormatting sqref="H3 J3 L3 P3">
    <cfRule type="cellIs" priority="2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7"/>
  </sheetPr>
  <dimension ref="A1:P62"/>
  <sheetViews>
    <sheetView view="pageBreakPreview" zoomScale="60" zoomScalePageLayoutView="0" workbookViewId="0" topLeftCell="A1">
      <pane xSplit="2" ySplit="5" topLeftCell="F39" activePane="bottomRight" state="frozen"/>
      <selection pane="topLeft" activeCell="M4" sqref="M4:P4"/>
      <selection pane="topRight" activeCell="M4" sqref="M4:P4"/>
      <selection pane="bottomLeft" activeCell="M4" sqref="M4:P4"/>
      <selection pane="bottomRight" activeCell="Q70" sqref="Q70"/>
    </sheetView>
  </sheetViews>
  <sheetFormatPr defaultColWidth="9.140625" defaultRowHeight="12.75"/>
  <cols>
    <col min="1" max="1" width="6.28125" style="54" customWidth="1"/>
    <col min="2" max="2" width="27.7109375" style="54" bestFit="1" customWidth="1"/>
    <col min="3" max="3" width="6.57421875" style="54" bestFit="1" customWidth="1"/>
    <col min="4" max="4" width="8.140625" style="65" bestFit="1" customWidth="1"/>
    <col min="5" max="5" width="6.57421875" style="54" bestFit="1" customWidth="1"/>
    <col min="6" max="6" width="8.140625" style="65" bestFit="1" customWidth="1"/>
    <col min="7" max="7" width="6.57421875" style="54" bestFit="1" customWidth="1"/>
    <col min="8" max="8" width="8.140625" style="65" bestFit="1" customWidth="1"/>
    <col min="9" max="9" width="4.8515625" style="54" bestFit="1" customWidth="1"/>
    <col min="10" max="10" width="5.57421875" style="65" bestFit="1" customWidth="1"/>
    <col min="11" max="11" width="4.28125" style="54" bestFit="1" customWidth="1"/>
    <col min="12" max="12" width="5.57421875" style="65" bestFit="1" customWidth="1"/>
    <col min="13" max="13" width="8.28125" style="202" bestFit="1" customWidth="1"/>
    <col min="14" max="14" width="8.140625" style="203" bestFit="1" customWidth="1"/>
    <col min="15" max="15" width="7.421875" style="54" bestFit="1" customWidth="1"/>
    <col min="16" max="16" width="7.140625" style="65" bestFit="1" customWidth="1"/>
    <col min="17" max="16384" width="9.140625" style="54" customWidth="1"/>
  </cols>
  <sheetData>
    <row r="1" spans="1:16" ht="14.25">
      <c r="A1" s="419" t="s">
        <v>525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4.25">
      <c r="A3" s="66"/>
      <c r="B3" s="37" t="s">
        <v>66</v>
      </c>
      <c r="C3" s="35"/>
      <c r="D3" s="16"/>
      <c r="E3" s="16"/>
      <c r="F3" s="16"/>
      <c r="G3" s="16"/>
      <c r="H3" s="439"/>
      <c r="I3" s="439"/>
      <c r="J3" s="439"/>
      <c r="K3" s="439"/>
      <c r="L3" s="439"/>
      <c r="M3" s="439"/>
      <c r="N3" s="439" t="s">
        <v>292</v>
      </c>
      <c r="O3" s="439"/>
      <c r="P3" s="68"/>
    </row>
    <row r="4" spans="1:16" ht="12.75">
      <c r="A4" s="437" t="s">
        <v>3</v>
      </c>
      <c r="B4" s="437" t="s">
        <v>4</v>
      </c>
      <c r="C4" s="434" t="s">
        <v>293</v>
      </c>
      <c r="D4" s="436"/>
      <c r="E4" s="434" t="s">
        <v>294</v>
      </c>
      <c r="F4" s="436"/>
      <c r="G4" s="434" t="s">
        <v>295</v>
      </c>
      <c r="H4" s="436"/>
      <c r="I4" s="434" t="s">
        <v>296</v>
      </c>
      <c r="J4" s="436"/>
      <c r="K4" s="434" t="s">
        <v>297</v>
      </c>
      <c r="L4" s="436"/>
      <c r="M4" s="434" t="s">
        <v>298</v>
      </c>
      <c r="N4" s="436"/>
      <c r="O4" s="434" t="s">
        <v>299</v>
      </c>
      <c r="P4" s="436"/>
    </row>
    <row r="5" spans="1:16" ht="12.75">
      <c r="A5" s="438"/>
      <c r="B5" s="438"/>
      <c r="C5" s="9" t="s">
        <v>112</v>
      </c>
      <c r="D5" s="18" t="s">
        <v>191</v>
      </c>
      <c r="E5" s="9" t="s">
        <v>112</v>
      </c>
      <c r="F5" s="18" t="s">
        <v>191</v>
      </c>
      <c r="G5" s="9" t="s">
        <v>112</v>
      </c>
      <c r="H5" s="18" t="s">
        <v>191</v>
      </c>
      <c r="I5" s="9" t="s">
        <v>112</v>
      </c>
      <c r="J5" s="18" t="s">
        <v>191</v>
      </c>
      <c r="K5" s="9" t="s">
        <v>112</v>
      </c>
      <c r="L5" s="18" t="s">
        <v>191</v>
      </c>
      <c r="M5" s="9" t="s">
        <v>112</v>
      </c>
      <c r="N5" s="18" t="s">
        <v>191</v>
      </c>
      <c r="O5" s="9" t="s">
        <v>112</v>
      </c>
      <c r="P5" s="18" t="s">
        <v>191</v>
      </c>
    </row>
    <row r="6" spans="1:16" ht="15" customHeight="1">
      <c r="A6" s="19">
        <v>1</v>
      </c>
      <c r="B6" s="20" t="s">
        <v>10</v>
      </c>
      <c r="C6" s="24">
        <v>1622</v>
      </c>
      <c r="D6" s="21">
        <v>3343</v>
      </c>
      <c r="E6" s="24">
        <v>1487</v>
      </c>
      <c r="F6" s="21">
        <v>3094</v>
      </c>
      <c r="G6" s="24">
        <v>1396</v>
      </c>
      <c r="H6" s="21">
        <v>2900</v>
      </c>
      <c r="I6" s="24">
        <v>90</v>
      </c>
      <c r="J6" s="21">
        <v>232</v>
      </c>
      <c r="K6" s="24">
        <v>103</v>
      </c>
      <c r="L6" s="21">
        <v>160</v>
      </c>
      <c r="M6" s="21">
        <v>6789</v>
      </c>
      <c r="N6" s="21">
        <v>18359</v>
      </c>
      <c r="O6" s="24">
        <v>1536</v>
      </c>
      <c r="P6" s="21">
        <v>2882</v>
      </c>
    </row>
    <row r="7" spans="1:16" ht="15" customHeight="1">
      <c r="A7" s="19">
        <v>2</v>
      </c>
      <c r="B7" s="20" t="s">
        <v>11</v>
      </c>
      <c r="C7" s="24">
        <v>172</v>
      </c>
      <c r="D7" s="21">
        <v>94</v>
      </c>
      <c r="E7" s="24">
        <v>172</v>
      </c>
      <c r="F7" s="21">
        <v>94</v>
      </c>
      <c r="G7" s="24">
        <v>172</v>
      </c>
      <c r="H7" s="21">
        <v>94</v>
      </c>
      <c r="I7" s="24">
        <v>0</v>
      </c>
      <c r="J7" s="21">
        <v>0</v>
      </c>
      <c r="K7" s="24">
        <v>0</v>
      </c>
      <c r="L7" s="21">
        <v>0</v>
      </c>
      <c r="M7" s="21">
        <v>94</v>
      </c>
      <c r="N7" s="21">
        <v>180</v>
      </c>
      <c r="O7" s="24">
        <v>20</v>
      </c>
      <c r="P7" s="21">
        <v>35</v>
      </c>
    </row>
    <row r="8" spans="1:16" ht="15" customHeight="1">
      <c r="A8" s="19">
        <v>3</v>
      </c>
      <c r="B8" s="20" t="s">
        <v>12</v>
      </c>
      <c r="C8" s="24">
        <v>434</v>
      </c>
      <c r="D8" s="21">
        <v>870</v>
      </c>
      <c r="E8" s="24">
        <v>432</v>
      </c>
      <c r="F8" s="21">
        <v>853</v>
      </c>
      <c r="G8" s="24">
        <v>432</v>
      </c>
      <c r="H8" s="21">
        <v>734</v>
      </c>
      <c r="I8" s="24">
        <v>2</v>
      </c>
      <c r="J8" s="21">
        <v>17</v>
      </c>
      <c r="K8" s="24">
        <v>0</v>
      </c>
      <c r="L8" s="21">
        <v>0</v>
      </c>
      <c r="M8" s="21">
        <v>5822</v>
      </c>
      <c r="N8" s="21">
        <v>6600</v>
      </c>
      <c r="O8" s="24">
        <v>752</v>
      </c>
      <c r="P8" s="21">
        <v>596</v>
      </c>
    </row>
    <row r="9" spans="1:16" ht="15" customHeight="1">
      <c r="A9" s="19">
        <v>4</v>
      </c>
      <c r="B9" s="20" t="s">
        <v>13</v>
      </c>
      <c r="C9" s="24">
        <v>881</v>
      </c>
      <c r="D9" s="21">
        <v>1206</v>
      </c>
      <c r="E9" s="24">
        <v>862</v>
      </c>
      <c r="F9" s="21">
        <v>910</v>
      </c>
      <c r="G9" s="24">
        <v>854</v>
      </c>
      <c r="H9" s="21">
        <v>408</v>
      </c>
      <c r="I9" s="24">
        <v>0</v>
      </c>
      <c r="J9" s="21">
        <v>0</v>
      </c>
      <c r="K9" s="24">
        <v>0</v>
      </c>
      <c r="L9" s="21">
        <v>0</v>
      </c>
      <c r="M9" s="21">
        <v>81854</v>
      </c>
      <c r="N9" s="21">
        <v>201644</v>
      </c>
      <c r="O9" s="24">
        <v>7120</v>
      </c>
      <c r="P9" s="21">
        <v>5116</v>
      </c>
    </row>
    <row r="10" spans="1:16" ht="15" customHeight="1">
      <c r="A10" s="19">
        <v>5</v>
      </c>
      <c r="B10" s="20" t="s">
        <v>14</v>
      </c>
      <c r="C10" s="24">
        <v>333</v>
      </c>
      <c r="D10" s="21">
        <v>311</v>
      </c>
      <c r="E10" s="24">
        <v>318</v>
      </c>
      <c r="F10" s="21">
        <v>286</v>
      </c>
      <c r="G10" s="24">
        <v>318</v>
      </c>
      <c r="H10" s="21">
        <v>247</v>
      </c>
      <c r="I10" s="24">
        <v>15</v>
      </c>
      <c r="J10" s="21">
        <v>25</v>
      </c>
      <c r="K10" s="24">
        <v>0</v>
      </c>
      <c r="L10" s="21">
        <v>0</v>
      </c>
      <c r="M10" s="21">
        <v>9874</v>
      </c>
      <c r="N10" s="21">
        <v>13815</v>
      </c>
      <c r="O10" s="24">
        <v>887</v>
      </c>
      <c r="P10" s="21">
        <v>1251</v>
      </c>
    </row>
    <row r="11" spans="1:16" ht="15" customHeight="1">
      <c r="A11" s="19">
        <v>6</v>
      </c>
      <c r="B11" s="20" t="s">
        <v>15</v>
      </c>
      <c r="C11" s="24">
        <v>718</v>
      </c>
      <c r="D11" s="21">
        <v>1018</v>
      </c>
      <c r="E11" s="24">
        <v>685</v>
      </c>
      <c r="F11" s="21">
        <v>656</v>
      </c>
      <c r="G11" s="24">
        <v>605</v>
      </c>
      <c r="H11" s="21">
        <v>730</v>
      </c>
      <c r="I11" s="24">
        <v>33</v>
      </c>
      <c r="J11" s="21">
        <v>52</v>
      </c>
      <c r="K11" s="24">
        <v>80</v>
      </c>
      <c r="L11" s="21">
        <v>126</v>
      </c>
      <c r="M11" s="21">
        <v>2816</v>
      </c>
      <c r="N11" s="21">
        <v>5191</v>
      </c>
      <c r="O11" s="24">
        <v>814</v>
      </c>
      <c r="P11" s="21">
        <v>510</v>
      </c>
    </row>
    <row r="12" spans="1:16" ht="15" customHeight="1">
      <c r="A12" s="19">
        <v>7</v>
      </c>
      <c r="B12" s="20" t="s">
        <v>16</v>
      </c>
      <c r="C12" s="24">
        <v>588</v>
      </c>
      <c r="D12" s="21">
        <v>982</v>
      </c>
      <c r="E12" s="24">
        <v>458</v>
      </c>
      <c r="F12" s="21">
        <v>882</v>
      </c>
      <c r="G12" s="24">
        <v>425</v>
      </c>
      <c r="H12" s="21">
        <v>801</v>
      </c>
      <c r="I12" s="24">
        <v>130</v>
      </c>
      <c r="J12" s="21">
        <v>100</v>
      </c>
      <c r="K12" s="24">
        <v>33</v>
      </c>
      <c r="L12" s="21">
        <v>81</v>
      </c>
      <c r="M12" s="21">
        <v>61712</v>
      </c>
      <c r="N12" s="21">
        <v>37219</v>
      </c>
      <c r="O12" s="24">
        <v>4278</v>
      </c>
      <c r="P12" s="21">
        <v>3814</v>
      </c>
    </row>
    <row r="13" spans="1:16" ht="15" customHeight="1">
      <c r="A13" s="19">
        <v>8</v>
      </c>
      <c r="B13" s="20" t="s">
        <v>17</v>
      </c>
      <c r="C13" s="24">
        <v>5</v>
      </c>
      <c r="D13" s="21">
        <v>4</v>
      </c>
      <c r="E13" s="24">
        <v>5</v>
      </c>
      <c r="F13" s="21">
        <v>4</v>
      </c>
      <c r="G13" s="24">
        <v>3</v>
      </c>
      <c r="H13" s="21">
        <v>4</v>
      </c>
      <c r="I13" s="24">
        <v>0</v>
      </c>
      <c r="J13" s="21">
        <v>0</v>
      </c>
      <c r="K13" s="24">
        <v>0</v>
      </c>
      <c r="L13" s="21">
        <v>0</v>
      </c>
      <c r="M13" s="21">
        <v>410</v>
      </c>
      <c r="N13" s="21">
        <v>815</v>
      </c>
      <c r="O13" s="24">
        <v>4</v>
      </c>
      <c r="P13" s="21">
        <v>4</v>
      </c>
    </row>
    <row r="14" spans="1:16" ht="15" customHeight="1">
      <c r="A14" s="19">
        <v>9</v>
      </c>
      <c r="B14" s="20" t="s">
        <v>18</v>
      </c>
      <c r="C14" s="24">
        <v>221</v>
      </c>
      <c r="D14" s="21">
        <v>332</v>
      </c>
      <c r="E14" s="24">
        <v>203</v>
      </c>
      <c r="F14" s="21">
        <v>316</v>
      </c>
      <c r="G14" s="24">
        <v>203</v>
      </c>
      <c r="H14" s="21">
        <v>316</v>
      </c>
      <c r="I14" s="24">
        <v>0</v>
      </c>
      <c r="J14" s="21">
        <v>0</v>
      </c>
      <c r="K14" s="24">
        <v>18</v>
      </c>
      <c r="L14" s="21">
        <v>16</v>
      </c>
      <c r="M14" s="21">
        <v>2695</v>
      </c>
      <c r="N14" s="21">
        <v>2073</v>
      </c>
      <c r="O14" s="24">
        <v>1110</v>
      </c>
      <c r="P14" s="21">
        <v>367</v>
      </c>
    </row>
    <row r="15" spans="1:16" ht="15" customHeight="1">
      <c r="A15" s="19">
        <v>10</v>
      </c>
      <c r="B15" s="20" t="s">
        <v>19</v>
      </c>
      <c r="C15" s="24">
        <v>0</v>
      </c>
      <c r="D15" s="21">
        <v>0</v>
      </c>
      <c r="E15" s="24">
        <v>0</v>
      </c>
      <c r="F15" s="21">
        <v>0</v>
      </c>
      <c r="G15" s="24">
        <v>0</v>
      </c>
      <c r="H15" s="21">
        <v>0</v>
      </c>
      <c r="I15" s="24">
        <v>0</v>
      </c>
      <c r="J15" s="21">
        <v>0</v>
      </c>
      <c r="K15" s="24">
        <v>0</v>
      </c>
      <c r="L15" s="21">
        <v>0</v>
      </c>
      <c r="M15" s="21">
        <v>1538</v>
      </c>
      <c r="N15" s="21">
        <v>850</v>
      </c>
      <c r="O15" s="24">
        <v>8</v>
      </c>
      <c r="P15" s="21">
        <v>5</v>
      </c>
    </row>
    <row r="16" spans="1:16" ht="15" customHeight="1">
      <c r="A16" s="19">
        <v>11</v>
      </c>
      <c r="B16" s="20" t="s">
        <v>20</v>
      </c>
      <c r="C16" s="24">
        <v>169</v>
      </c>
      <c r="D16" s="21">
        <v>85</v>
      </c>
      <c r="E16" s="24">
        <v>143</v>
      </c>
      <c r="F16" s="21">
        <v>79</v>
      </c>
      <c r="G16" s="24">
        <v>143</v>
      </c>
      <c r="H16" s="21">
        <v>79</v>
      </c>
      <c r="I16" s="24">
        <v>26</v>
      </c>
      <c r="J16" s="21">
        <v>6</v>
      </c>
      <c r="K16" s="24">
        <v>0</v>
      </c>
      <c r="L16" s="21">
        <v>0</v>
      </c>
      <c r="M16" s="21">
        <v>384</v>
      </c>
      <c r="N16" s="21">
        <v>289</v>
      </c>
      <c r="O16" s="24">
        <v>36</v>
      </c>
      <c r="P16" s="21">
        <v>29</v>
      </c>
    </row>
    <row r="17" spans="1:16" ht="15" customHeight="1">
      <c r="A17" s="19">
        <v>12</v>
      </c>
      <c r="B17" s="20" t="s">
        <v>21</v>
      </c>
      <c r="C17" s="24">
        <v>111</v>
      </c>
      <c r="D17" s="21">
        <v>144</v>
      </c>
      <c r="E17" s="24">
        <v>89</v>
      </c>
      <c r="F17" s="21">
        <v>109</v>
      </c>
      <c r="G17" s="24">
        <v>75</v>
      </c>
      <c r="H17" s="21">
        <v>88</v>
      </c>
      <c r="I17" s="24">
        <v>53</v>
      </c>
      <c r="J17" s="21">
        <v>66</v>
      </c>
      <c r="K17" s="24">
        <v>0</v>
      </c>
      <c r="L17" s="21">
        <v>0</v>
      </c>
      <c r="M17" s="21">
        <v>1132</v>
      </c>
      <c r="N17" s="21">
        <v>1574</v>
      </c>
      <c r="O17" s="24">
        <v>0</v>
      </c>
      <c r="P17" s="21">
        <v>0</v>
      </c>
    </row>
    <row r="18" spans="1:16" ht="15" customHeight="1">
      <c r="A18" s="19">
        <v>13</v>
      </c>
      <c r="B18" s="20" t="s">
        <v>22</v>
      </c>
      <c r="C18" s="24">
        <v>134</v>
      </c>
      <c r="D18" s="21">
        <v>322</v>
      </c>
      <c r="E18" s="24">
        <v>134</v>
      </c>
      <c r="F18" s="21">
        <v>322</v>
      </c>
      <c r="G18" s="24">
        <v>134</v>
      </c>
      <c r="H18" s="21">
        <v>264</v>
      </c>
      <c r="I18" s="24">
        <v>0</v>
      </c>
      <c r="J18" s="21">
        <v>0</v>
      </c>
      <c r="K18" s="24">
        <v>0</v>
      </c>
      <c r="L18" s="21">
        <v>0</v>
      </c>
      <c r="M18" s="21">
        <v>2964</v>
      </c>
      <c r="N18" s="21">
        <v>8871</v>
      </c>
      <c r="O18" s="24">
        <v>939</v>
      </c>
      <c r="P18" s="21">
        <v>926</v>
      </c>
    </row>
    <row r="19" spans="1:16" ht="15" customHeight="1">
      <c r="A19" s="19">
        <v>14</v>
      </c>
      <c r="B19" s="20" t="s">
        <v>23</v>
      </c>
      <c r="C19" s="24">
        <v>45</v>
      </c>
      <c r="D19" s="21">
        <v>225</v>
      </c>
      <c r="E19" s="24">
        <v>35</v>
      </c>
      <c r="F19" s="21">
        <v>175</v>
      </c>
      <c r="G19" s="24">
        <v>24</v>
      </c>
      <c r="H19" s="21">
        <v>120</v>
      </c>
      <c r="I19" s="24">
        <v>10</v>
      </c>
      <c r="J19" s="21">
        <v>50</v>
      </c>
      <c r="K19" s="24">
        <v>0</v>
      </c>
      <c r="L19" s="21">
        <v>0</v>
      </c>
      <c r="M19" s="21">
        <v>310</v>
      </c>
      <c r="N19" s="21">
        <v>2562</v>
      </c>
      <c r="O19" s="24">
        <v>207</v>
      </c>
      <c r="P19" s="21">
        <v>39</v>
      </c>
    </row>
    <row r="20" spans="1:16" ht="15" customHeight="1">
      <c r="A20" s="19">
        <v>15</v>
      </c>
      <c r="B20" s="20" t="s">
        <v>24</v>
      </c>
      <c r="C20" s="189">
        <v>3798</v>
      </c>
      <c r="D20" s="188">
        <v>9432</v>
      </c>
      <c r="E20" s="189">
        <v>3798</v>
      </c>
      <c r="F20" s="188">
        <v>9432</v>
      </c>
      <c r="G20" s="189">
        <v>3798</v>
      </c>
      <c r="H20" s="188">
        <v>5428</v>
      </c>
      <c r="I20" s="189">
        <v>0</v>
      </c>
      <c r="J20" s="188">
        <v>0</v>
      </c>
      <c r="K20" s="189">
        <v>0</v>
      </c>
      <c r="L20" s="188">
        <v>0</v>
      </c>
      <c r="M20" s="21">
        <v>15007</v>
      </c>
      <c r="N20" s="21">
        <v>15569</v>
      </c>
      <c r="O20" s="189">
        <v>4446</v>
      </c>
      <c r="P20" s="188">
        <v>5673</v>
      </c>
    </row>
    <row r="21" spans="1:16" ht="15" customHeight="1">
      <c r="A21" s="19">
        <v>16</v>
      </c>
      <c r="B21" s="20" t="s">
        <v>25</v>
      </c>
      <c r="C21" s="24">
        <v>670</v>
      </c>
      <c r="D21" s="21">
        <v>594</v>
      </c>
      <c r="E21" s="24">
        <v>670</v>
      </c>
      <c r="F21" s="21">
        <v>594</v>
      </c>
      <c r="G21" s="24">
        <v>670</v>
      </c>
      <c r="H21" s="21">
        <v>527</v>
      </c>
      <c r="I21" s="24">
        <v>0</v>
      </c>
      <c r="J21" s="21">
        <v>0</v>
      </c>
      <c r="K21" s="24">
        <v>0</v>
      </c>
      <c r="L21" s="21">
        <v>0</v>
      </c>
      <c r="M21" s="21">
        <v>3775</v>
      </c>
      <c r="N21" s="21">
        <v>3215</v>
      </c>
      <c r="O21" s="24">
        <v>955</v>
      </c>
      <c r="P21" s="21">
        <v>675</v>
      </c>
    </row>
    <row r="22" spans="1:16" ht="15" customHeight="1">
      <c r="A22" s="19">
        <v>17</v>
      </c>
      <c r="B22" s="20" t="s">
        <v>26</v>
      </c>
      <c r="C22" s="24">
        <v>178</v>
      </c>
      <c r="D22" s="21">
        <v>678</v>
      </c>
      <c r="E22" s="24">
        <v>154</v>
      </c>
      <c r="F22" s="21">
        <v>624</v>
      </c>
      <c r="G22" s="24">
        <v>148</v>
      </c>
      <c r="H22" s="21">
        <v>611</v>
      </c>
      <c r="I22" s="24">
        <v>0</v>
      </c>
      <c r="J22" s="21">
        <v>0</v>
      </c>
      <c r="K22" s="24">
        <v>24</v>
      </c>
      <c r="L22" s="21">
        <v>54</v>
      </c>
      <c r="M22" s="21">
        <v>13476</v>
      </c>
      <c r="N22" s="21">
        <v>20131</v>
      </c>
      <c r="O22" s="24">
        <v>1697</v>
      </c>
      <c r="P22" s="21">
        <v>2197</v>
      </c>
    </row>
    <row r="23" spans="1:16" ht="15" customHeight="1">
      <c r="A23" s="19">
        <v>18</v>
      </c>
      <c r="B23" s="20" t="s">
        <v>27</v>
      </c>
      <c r="C23" s="24">
        <v>1901</v>
      </c>
      <c r="D23" s="21">
        <v>1302</v>
      </c>
      <c r="E23" s="24">
        <v>1852</v>
      </c>
      <c r="F23" s="21">
        <v>1232</v>
      </c>
      <c r="G23" s="24">
        <v>1830</v>
      </c>
      <c r="H23" s="21">
        <v>1182</v>
      </c>
      <c r="I23" s="24">
        <v>23</v>
      </c>
      <c r="J23" s="21">
        <v>6</v>
      </c>
      <c r="K23" s="24">
        <v>26</v>
      </c>
      <c r="L23" s="21">
        <v>64</v>
      </c>
      <c r="M23" s="21">
        <v>25505</v>
      </c>
      <c r="N23" s="21">
        <v>24404</v>
      </c>
      <c r="O23" s="24">
        <v>10880</v>
      </c>
      <c r="P23" s="21">
        <v>4796</v>
      </c>
    </row>
    <row r="24" spans="1:16" ht="15" customHeight="1">
      <c r="A24" s="19">
        <v>19</v>
      </c>
      <c r="B24" s="20" t="s">
        <v>28</v>
      </c>
      <c r="C24" s="24">
        <v>0</v>
      </c>
      <c r="D24" s="21">
        <v>0</v>
      </c>
      <c r="E24" s="24">
        <v>0</v>
      </c>
      <c r="F24" s="21">
        <v>0</v>
      </c>
      <c r="G24" s="24">
        <v>0</v>
      </c>
      <c r="H24" s="21">
        <v>0</v>
      </c>
      <c r="I24" s="24">
        <v>0</v>
      </c>
      <c r="J24" s="21">
        <v>0</v>
      </c>
      <c r="K24" s="24">
        <v>0</v>
      </c>
      <c r="L24" s="21">
        <v>0</v>
      </c>
      <c r="M24" s="21">
        <v>89</v>
      </c>
      <c r="N24" s="21">
        <v>161</v>
      </c>
      <c r="O24" s="24">
        <v>0</v>
      </c>
      <c r="P24" s="21">
        <v>0</v>
      </c>
    </row>
    <row r="25" spans="1:16" ht="15" customHeight="1">
      <c r="A25" s="19">
        <v>20</v>
      </c>
      <c r="B25" s="20" t="s">
        <v>29</v>
      </c>
      <c r="C25" s="24">
        <v>16</v>
      </c>
      <c r="D25" s="21">
        <v>32</v>
      </c>
      <c r="E25" s="24">
        <v>16</v>
      </c>
      <c r="F25" s="21">
        <v>32</v>
      </c>
      <c r="G25" s="24">
        <v>16</v>
      </c>
      <c r="H25" s="21">
        <v>32</v>
      </c>
      <c r="I25" s="24">
        <v>0</v>
      </c>
      <c r="J25" s="21">
        <v>0</v>
      </c>
      <c r="K25" s="24">
        <v>0</v>
      </c>
      <c r="L25" s="21">
        <v>0</v>
      </c>
      <c r="M25" s="21">
        <v>269</v>
      </c>
      <c r="N25" s="21">
        <v>76</v>
      </c>
      <c r="O25" s="24">
        <v>23</v>
      </c>
      <c r="P25" s="21">
        <v>11</v>
      </c>
    </row>
    <row r="26" spans="1:16" ht="15" customHeight="1">
      <c r="A26" s="19">
        <v>21</v>
      </c>
      <c r="B26" s="20" t="s">
        <v>30</v>
      </c>
      <c r="C26" s="24">
        <v>3</v>
      </c>
      <c r="D26" s="21">
        <v>9</v>
      </c>
      <c r="E26" s="24">
        <v>3</v>
      </c>
      <c r="F26" s="21">
        <v>8</v>
      </c>
      <c r="G26" s="24">
        <v>3</v>
      </c>
      <c r="H26" s="21">
        <v>8</v>
      </c>
      <c r="I26" s="24">
        <v>0</v>
      </c>
      <c r="J26" s="21">
        <v>1</v>
      </c>
      <c r="K26" s="24">
        <v>0</v>
      </c>
      <c r="L26" s="21">
        <v>0</v>
      </c>
      <c r="M26" s="21">
        <v>3</v>
      </c>
      <c r="N26" s="21">
        <v>5</v>
      </c>
      <c r="O26" s="24">
        <v>0</v>
      </c>
      <c r="P26" s="21">
        <v>0</v>
      </c>
    </row>
    <row r="27" spans="1:16" s="60" customFormat="1" ht="15" customHeight="1">
      <c r="A27" s="13"/>
      <c r="B27" s="13" t="s">
        <v>31</v>
      </c>
      <c r="C27" s="28">
        <f>SUM(C6:C26)</f>
        <v>11999</v>
      </c>
      <c r="D27" s="22">
        <f aca="true" t="shared" si="0" ref="D27:P27">SUM(D6:D26)</f>
        <v>20983</v>
      </c>
      <c r="E27" s="28">
        <f t="shared" si="0"/>
        <v>11516</v>
      </c>
      <c r="F27" s="22">
        <f t="shared" si="0"/>
        <v>19702</v>
      </c>
      <c r="G27" s="28">
        <f t="shared" si="0"/>
        <v>11249</v>
      </c>
      <c r="H27" s="22">
        <f t="shared" si="0"/>
        <v>14573</v>
      </c>
      <c r="I27" s="28">
        <f t="shared" si="0"/>
        <v>382</v>
      </c>
      <c r="J27" s="22">
        <f t="shared" si="0"/>
        <v>555</v>
      </c>
      <c r="K27" s="28">
        <f t="shared" si="0"/>
        <v>284</v>
      </c>
      <c r="L27" s="22">
        <f t="shared" si="0"/>
        <v>501</v>
      </c>
      <c r="M27" s="28">
        <f t="shared" si="0"/>
        <v>236518</v>
      </c>
      <c r="N27" s="22">
        <f t="shared" si="0"/>
        <v>363603</v>
      </c>
      <c r="O27" s="28">
        <f t="shared" si="0"/>
        <v>35712</v>
      </c>
      <c r="P27" s="22">
        <f t="shared" si="0"/>
        <v>28926</v>
      </c>
    </row>
    <row r="28" spans="1:16" ht="15" customHeight="1">
      <c r="A28" s="19">
        <v>22</v>
      </c>
      <c r="B28" s="20" t="s">
        <v>32</v>
      </c>
      <c r="C28" s="24">
        <v>2</v>
      </c>
      <c r="D28" s="21">
        <v>1</v>
      </c>
      <c r="E28" s="24">
        <v>2</v>
      </c>
      <c r="F28" s="21">
        <v>1</v>
      </c>
      <c r="G28" s="24">
        <v>2</v>
      </c>
      <c r="H28" s="21">
        <v>1</v>
      </c>
      <c r="I28" s="24">
        <v>0</v>
      </c>
      <c r="J28" s="21">
        <v>0</v>
      </c>
      <c r="K28" s="24">
        <v>0</v>
      </c>
      <c r="L28" s="21">
        <v>0</v>
      </c>
      <c r="M28" s="21">
        <v>2</v>
      </c>
      <c r="N28" s="21">
        <v>1</v>
      </c>
      <c r="O28" s="24">
        <v>0</v>
      </c>
      <c r="P28" s="21">
        <v>0</v>
      </c>
    </row>
    <row r="29" spans="1:16" ht="15" customHeight="1">
      <c r="A29" s="19">
        <v>23</v>
      </c>
      <c r="B29" s="20" t="s">
        <v>33</v>
      </c>
      <c r="C29" s="24">
        <v>0</v>
      </c>
      <c r="D29" s="21">
        <v>0</v>
      </c>
      <c r="E29" s="24">
        <v>0</v>
      </c>
      <c r="F29" s="21">
        <v>0</v>
      </c>
      <c r="G29" s="24">
        <v>0</v>
      </c>
      <c r="H29" s="21">
        <v>0</v>
      </c>
      <c r="I29" s="24">
        <v>0</v>
      </c>
      <c r="J29" s="21">
        <v>0</v>
      </c>
      <c r="K29" s="24">
        <v>0</v>
      </c>
      <c r="L29" s="21">
        <v>0</v>
      </c>
      <c r="M29" s="21">
        <v>0</v>
      </c>
      <c r="N29" s="21">
        <v>0</v>
      </c>
      <c r="O29" s="24">
        <v>0</v>
      </c>
      <c r="P29" s="21">
        <v>0</v>
      </c>
    </row>
    <row r="30" spans="1:16" ht="15" customHeight="1">
      <c r="A30" s="19">
        <v>24</v>
      </c>
      <c r="B30" s="20" t="s">
        <v>34</v>
      </c>
      <c r="C30" s="24">
        <v>0</v>
      </c>
      <c r="D30" s="21">
        <v>0</v>
      </c>
      <c r="E30" s="24">
        <v>0</v>
      </c>
      <c r="F30" s="21">
        <v>0</v>
      </c>
      <c r="G30" s="24">
        <v>0</v>
      </c>
      <c r="H30" s="21">
        <v>0</v>
      </c>
      <c r="I30" s="24">
        <v>0</v>
      </c>
      <c r="J30" s="21">
        <v>0</v>
      </c>
      <c r="K30" s="24">
        <v>0</v>
      </c>
      <c r="L30" s="21">
        <v>0</v>
      </c>
      <c r="M30" s="21">
        <v>242</v>
      </c>
      <c r="N30" s="21">
        <v>149</v>
      </c>
      <c r="O30" s="24">
        <v>15</v>
      </c>
      <c r="P30" s="21">
        <v>38</v>
      </c>
    </row>
    <row r="31" spans="1:16" ht="15" customHeight="1">
      <c r="A31" s="19">
        <v>25</v>
      </c>
      <c r="B31" s="20" t="s">
        <v>35</v>
      </c>
      <c r="C31" s="24">
        <v>2</v>
      </c>
      <c r="D31" s="21">
        <v>5</v>
      </c>
      <c r="E31" s="24">
        <v>2</v>
      </c>
      <c r="F31" s="21">
        <v>5</v>
      </c>
      <c r="G31" s="24">
        <v>1</v>
      </c>
      <c r="H31" s="21">
        <v>2</v>
      </c>
      <c r="I31" s="24">
        <v>0</v>
      </c>
      <c r="J31" s="21">
        <v>0</v>
      </c>
      <c r="K31" s="24">
        <v>0</v>
      </c>
      <c r="L31" s="21">
        <v>0</v>
      </c>
      <c r="M31" s="21">
        <v>49</v>
      </c>
      <c r="N31" s="21">
        <v>50</v>
      </c>
      <c r="O31" s="24">
        <v>6</v>
      </c>
      <c r="P31" s="21">
        <v>2</v>
      </c>
    </row>
    <row r="32" spans="1:16" ht="15" customHeight="1">
      <c r="A32" s="19">
        <v>26</v>
      </c>
      <c r="B32" s="20" t="s">
        <v>36</v>
      </c>
      <c r="C32" s="24">
        <v>0</v>
      </c>
      <c r="D32" s="21">
        <v>0</v>
      </c>
      <c r="E32" s="24">
        <v>0</v>
      </c>
      <c r="F32" s="21">
        <v>0</v>
      </c>
      <c r="G32" s="24">
        <v>0</v>
      </c>
      <c r="H32" s="21">
        <v>0</v>
      </c>
      <c r="I32" s="24">
        <v>0</v>
      </c>
      <c r="J32" s="21">
        <v>0</v>
      </c>
      <c r="K32" s="24">
        <v>0</v>
      </c>
      <c r="L32" s="21">
        <v>0</v>
      </c>
      <c r="M32" s="21">
        <v>200</v>
      </c>
      <c r="N32" s="21">
        <v>270</v>
      </c>
      <c r="O32" s="24">
        <v>20</v>
      </c>
      <c r="P32" s="21">
        <v>27</v>
      </c>
    </row>
    <row r="33" spans="1:16" ht="15" customHeight="1">
      <c r="A33" s="19">
        <v>27</v>
      </c>
      <c r="B33" s="20" t="s">
        <v>37</v>
      </c>
      <c r="C33" s="24">
        <v>1220</v>
      </c>
      <c r="D33" s="21">
        <v>2017</v>
      </c>
      <c r="E33" s="24">
        <v>1218</v>
      </c>
      <c r="F33" s="21">
        <v>2015</v>
      </c>
      <c r="G33" s="24">
        <v>1022</v>
      </c>
      <c r="H33" s="21">
        <v>2002</v>
      </c>
      <c r="I33" s="24">
        <v>0</v>
      </c>
      <c r="J33" s="21">
        <v>0</v>
      </c>
      <c r="K33" s="24">
        <v>2</v>
      </c>
      <c r="L33" s="21">
        <v>2</v>
      </c>
      <c r="M33" s="21">
        <v>170628</v>
      </c>
      <c r="N33" s="21">
        <v>114078</v>
      </c>
      <c r="O33" s="24">
        <v>105728</v>
      </c>
      <c r="P33" s="21">
        <v>63042</v>
      </c>
    </row>
    <row r="34" spans="1:16" s="60" customFormat="1" ht="15" customHeight="1">
      <c r="A34" s="13"/>
      <c r="B34" s="13" t="s">
        <v>31</v>
      </c>
      <c r="C34" s="28">
        <f>SUM(C28:C33)</f>
        <v>1224</v>
      </c>
      <c r="D34" s="22">
        <f aca="true" t="shared" si="1" ref="D34:P34">SUM(D28:D33)</f>
        <v>2023</v>
      </c>
      <c r="E34" s="28">
        <f t="shared" si="1"/>
        <v>1222</v>
      </c>
      <c r="F34" s="22">
        <f t="shared" si="1"/>
        <v>2021</v>
      </c>
      <c r="G34" s="28">
        <f t="shared" si="1"/>
        <v>1025</v>
      </c>
      <c r="H34" s="22">
        <f t="shared" si="1"/>
        <v>2005</v>
      </c>
      <c r="I34" s="28">
        <f t="shared" si="1"/>
        <v>0</v>
      </c>
      <c r="J34" s="22">
        <f t="shared" si="1"/>
        <v>0</v>
      </c>
      <c r="K34" s="28">
        <f t="shared" si="1"/>
        <v>2</v>
      </c>
      <c r="L34" s="22">
        <f t="shared" si="1"/>
        <v>2</v>
      </c>
      <c r="M34" s="28">
        <f t="shared" si="1"/>
        <v>171121</v>
      </c>
      <c r="N34" s="22">
        <f t="shared" si="1"/>
        <v>114548</v>
      </c>
      <c r="O34" s="28">
        <f t="shared" si="1"/>
        <v>105769</v>
      </c>
      <c r="P34" s="22">
        <f t="shared" si="1"/>
        <v>63109</v>
      </c>
    </row>
    <row r="35" spans="1:16" ht="15" customHeight="1">
      <c r="A35" s="19">
        <v>28</v>
      </c>
      <c r="B35" s="20" t="s">
        <v>38</v>
      </c>
      <c r="C35" s="24">
        <v>13456</v>
      </c>
      <c r="D35" s="21">
        <v>1786</v>
      </c>
      <c r="E35" s="24">
        <v>13456</v>
      </c>
      <c r="F35" s="21">
        <v>1786</v>
      </c>
      <c r="G35" s="24">
        <v>13456</v>
      </c>
      <c r="H35" s="21">
        <v>1786</v>
      </c>
      <c r="I35" s="24">
        <v>0</v>
      </c>
      <c r="J35" s="21">
        <v>0</v>
      </c>
      <c r="K35" s="24">
        <v>0</v>
      </c>
      <c r="L35" s="21">
        <v>0</v>
      </c>
      <c r="M35" s="21">
        <v>14146</v>
      </c>
      <c r="N35" s="21">
        <v>3195</v>
      </c>
      <c r="O35" s="24">
        <v>422</v>
      </c>
      <c r="P35" s="21">
        <v>93</v>
      </c>
    </row>
    <row r="36" spans="1:16" ht="15" customHeight="1">
      <c r="A36" s="19">
        <v>29</v>
      </c>
      <c r="B36" s="20" t="s">
        <v>39</v>
      </c>
      <c r="C36" s="24">
        <v>0</v>
      </c>
      <c r="D36" s="21">
        <v>0</v>
      </c>
      <c r="E36" s="24">
        <v>0</v>
      </c>
      <c r="F36" s="21">
        <v>0</v>
      </c>
      <c r="G36" s="24">
        <v>0</v>
      </c>
      <c r="H36" s="21">
        <v>0</v>
      </c>
      <c r="I36" s="24">
        <v>0</v>
      </c>
      <c r="J36" s="21">
        <v>0</v>
      </c>
      <c r="K36" s="24">
        <v>0</v>
      </c>
      <c r="L36" s="21">
        <v>0</v>
      </c>
      <c r="M36" s="21">
        <v>0</v>
      </c>
      <c r="N36" s="21">
        <v>0</v>
      </c>
      <c r="O36" s="24">
        <v>0</v>
      </c>
      <c r="P36" s="21">
        <v>0</v>
      </c>
    </row>
    <row r="37" spans="1:16" ht="15" customHeight="1">
      <c r="A37" s="19">
        <v>30</v>
      </c>
      <c r="B37" s="20" t="s">
        <v>40</v>
      </c>
      <c r="C37" s="24">
        <v>0</v>
      </c>
      <c r="D37" s="21">
        <v>0</v>
      </c>
      <c r="E37" s="24">
        <v>0</v>
      </c>
      <c r="F37" s="21">
        <v>0</v>
      </c>
      <c r="G37" s="24">
        <v>0</v>
      </c>
      <c r="H37" s="21">
        <v>0</v>
      </c>
      <c r="I37" s="24">
        <v>0</v>
      </c>
      <c r="J37" s="21">
        <v>0</v>
      </c>
      <c r="K37" s="24">
        <v>0</v>
      </c>
      <c r="L37" s="21">
        <v>0</v>
      </c>
      <c r="M37" s="21">
        <v>0</v>
      </c>
      <c r="N37" s="21">
        <v>0</v>
      </c>
      <c r="O37" s="24">
        <v>0</v>
      </c>
      <c r="P37" s="21">
        <v>0</v>
      </c>
    </row>
    <row r="38" spans="1:16" ht="15" customHeight="1">
      <c r="A38" s="19">
        <v>31</v>
      </c>
      <c r="B38" s="20" t="s">
        <v>41</v>
      </c>
      <c r="C38" s="24">
        <v>134</v>
      </c>
      <c r="D38" s="21">
        <v>344</v>
      </c>
      <c r="E38" s="24">
        <v>134</v>
      </c>
      <c r="F38" s="21">
        <v>344</v>
      </c>
      <c r="G38" s="24">
        <v>134</v>
      </c>
      <c r="H38" s="21">
        <v>344</v>
      </c>
      <c r="I38" s="24">
        <v>0</v>
      </c>
      <c r="J38" s="21">
        <v>0</v>
      </c>
      <c r="K38" s="24">
        <v>0</v>
      </c>
      <c r="L38" s="21">
        <v>0</v>
      </c>
      <c r="M38" s="21">
        <v>4345</v>
      </c>
      <c r="N38" s="21">
        <v>9009</v>
      </c>
      <c r="O38" s="24">
        <v>439</v>
      </c>
      <c r="P38" s="21">
        <v>527</v>
      </c>
    </row>
    <row r="39" spans="1:16" ht="15" customHeight="1">
      <c r="A39" s="19">
        <v>32</v>
      </c>
      <c r="B39" s="20" t="s">
        <v>42</v>
      </c>
      <c r="C39" s="24">
        <v>0</v>
      </c>
      <c r="D39" s="21">
        <v>0</v>
      </c>
      <c r="E39" s="24">
        <v>0</v>
      </c>
      <c r="F39" s="21">
        <v>0</v>
      </c>
      <c r="G39" s="24">
        <v>0</v>
      </c>
      <c r="H39" s="21">
        <v>0</v>
      </c>
      <c r="I39" s="24">
        <v>0</v>
      </c>
      <c r="J39" s="21">
        <v>0</v>
      </c>
      <c r="K39" s="24">
        <v>0</v>
      </c>
      <c r="L39" s="21">
        <v>0</v>
      </c>
      <c r="M39" s="21">
        <v>1495</v>
      </c>
      <c r="N39" s="21">
        <v>11664</v>
      </c>
      <c r="O39" s="24">
        <v>0</v>
      </c>
      <c r="P39" s="21">
        <v>0</v>
      </c>
    </row>
    <row r="40" spans="1:16" ht="15" customHeight="1">
      <c r="A40" s="19">
        <v>33</v>
      </c>
      <c r="B40" s="20" t="s">
        <v>43</v>
      </c>
      <c r="C40" s="24">
        <v>0</v>
      </c>
      <c r="D40" s="21">
        <v>0</v>
      </c>
      <c r="E40" s="24">
        <v>0</v>
      </c>
      <c r="F40" s="21">
        <v>0</v>
      </c>
      <c r="G40" s="24">
        <v>0</v>
      </c>
      <c r="H40" s="21">
        <v>0</v>
      </c>
      <c r="I40" s="24">
        <v>0</v>
      </c>
      <c r="J40" s="21">
        <v>0</v>
      </c>
      <c r="K40" s="24">
        <v>0</v>
      </c>
      <c r="L40" s="21">
        <v>0</v>
      </c>
      <c r="M40" s="21">
        <v>0</v>
      </c>
      <c r="N40" s="21">
        <v>0</v>
      </c>
      <c r="O40" s="24">
        <v>0</v>
      </c>
      <c r="P40" s="21">
        <v>0</v>
      </c>
    </row>
    <row r="41" spans="1:16" ht="15" customHeight="1">
      <c r="A41" s="19">
        <v>34</v>
      </c>
      <c r="B41" s="20" t="s">
        <v>44</v>
      </c>
      <c r="C41" s="24">
        <v>0</v>
      </c>
      <c r="D41" s="21">
        <v>0</v>
      </c>
      <c r="E41" s="24">
        <v>0</v>
      </c>
      <c r="F41" s="21">
        <v>0</v>
      </c>
      <c r="G41" s="24">
        <v>0</v>
      </c>
      <c r="H41" s="21">
        <v>0</v>
      </c>
      <c r="I41" s="24">
        <v>0</v>
      </c>
      <c r="J41" s="21">
        <v>0</v>
      </c>
      <c r="K41" s="24">
        <v>0</v>
      </c>
      <c r="L41" s="21">
        <v>0</v>
      </c>
      <c r="M41" s="21">
        <v>0</v>
      </c>
      <c r="N41" s="21">
        <v>0</v>
      </c>
      <c r="O41" s="24">
        <v>0</v>
      </c>
      <c r="P41" s="21">
        <v>0</v>
      </c>
    </row>
    <row r="42" spans="1:16" ht="15" customHeight="1">
      <c r="A42" s="19">
        <v>35</v>
      </c>
      <c r="B42" s="20" t="s">
        <v>45</v>
      </c>
      <c r="C42" s="24">
        <v>9</v>
      </c>
      <c r="D42" s="21">
        <v>32</v>
      </c>
      <c r="E42" s="24">
        <v>7</v>
      </c>
      <c r="F42" s="21">
        <v>26</v>
      </c>
      <c r="G42" s="24">
        <v>7</v>
      </c>
      <c r="H42" s="21">
        <v>26</v>
      </c>
      <c r="I42" s="24">
        <v>0</v>
      </c>
      <c r="J42" s="21">
        <v>0</v>
      </c>
      <c r="K42" s="24">
        <v>2</v>
      </c>
      <c r="L42" s="21">
        <v>6</v>
      </c>
      <c r="M42" s="21">
        <v>91</v>
      </c>
      <c r="N42" s="21">
        <v>322</v>
      </c>
      <c r="O42" s="24">
        <v>0</v>
      </c>
      <c r="P42" s="21">
        <v>0</v>
      </c>
    </row>
    <row r="43" spans="1:16" ht="15" customHeight="1">
      <c r="A43" s="19">
        <v>36</v>
      </c>
      <c r="B43" s="20" t="s">
        <v>46</v>
      </c>
      <c r="C43" s="24">
        <v>0</v>
      </c>
      <c r="D43" s="21">
        <v>0</v>
      </c>
      <c r="E43" s="24">
        <v>0</v>
      </c>
      <c r="F43" s="21">
        <v>0</v>
      </c>
      <c r="G43" s="24">
        <v>0</v>
      </c>
      <c r="H43" s="21">
        <v>0</v>
      </c>
      <c r="I43" s="24">
        <v>0</v>
      </c>
      <c r="J43" s="21">
        <v>0</v>
      </c>
      <c r="K43" s="24">
        <v>0</v>
      </c>
      <c r="L43" s="21">
        <v>0</v>
      </c>
      <c r="M43" s="21">
        <v>1618</v>
      </c>
      <c r="N43" s="21">
        <v>3750</v>
      </c>
      <c r="O43" s="24">
        <v>49</v>
      </c>
      <c r="P43" s="21">
        <v>150</v>
      </c>
    </row>
    <row r="44" spans="1:16" ht="15" customHeight="1">
      <c r="A44" s="19">
        <v>37</v>
      </c>
      <c r="B44" s="20" t="s">
        <v>47</v>
      </c>
      <c r="C44" s="24">
        <v>0</v>
      </c>
      <c r="D44" s="21">
        <v>0</v>
      </c>
      <c r="E44" s="24">
        <v>0</v>
      </c>
      <c r="F44" s="21">
        <v>0</v>
      </c>
      <c r="G44" s="24">
        <v>0</v>
      </c>
      <c r="H44" s="21">
        <v>0</v>
      </c>
      <c r="I44" s="24">
        <v>0</v>
      </c>
      <c r="J44" s="21">
        <v>0</v>
      </c>
      <c r="K44" s="24">
        <v>0</v>
      </c>
      <c r="L44" s="21">
        <v>0</v>
      </c>
      <c r="M44" s="21">
        <v>0</v>
      </c>
      <c r="N44" s="21">
        <v>0</v>
      </c>
      <c r="O44" s="24">
        <v>0</v>
      </c>
      <c r="P44" s="21">
        <v>0</v>
      </c>
    </row>
    <row r="45" spans="1:16" ht="15" customHeight="1">
      <c r="A45" s="19">
        <v>38</v>
      </c>
      <c r="B45" s="20" t="s">
        <v>48</v>
      </c>
      <c r="C45" s="24">
        <v>2</v>
      </c>
      <c r="D45" s="21">
        <v>0</v>
      </c>
      <c r="E45" s="24">
        <v>2</v>
      </c>
      <c r="F45" s="21">
        <v>1</v>
      </c>
      <c r="G45" s="24">
        <v>2</v>
      </c>
      <c r="H45" s="21">
        <v>0</v>
      </c>
      <c r="I45" s="24">
        <v>0</v>
      </c>
      <c r="J45" s="21">
        <v>0</v>
      </c>
      <c r="K45" s="24">
        <v>0</v>
      </c>
      <c r="L45" s="21">
        <v>0</v>
      </c>
      <c r="M45" s="21">
        <v>11</v>
      </c>
      <c r="N45" s="21">
        <v>6</v>
      </c>
      <c r="O45" s="24">
        <v>0</v>
      </c>
      <c r="P45" s="21">
        <v>0</v>
      </c>
    </row>
    <row r="46" spans="1:16" ht="15" customHeight="1">
      <c r="A46" s="19">
        <v>39</v>
      </c>
      <c r="B46" s="20" t="s">
        <v>49</v>
      </c>
      <c r="C46" s="24">
        <v>12</v>
      </c>
      <c r="D46" s="21">
        <v>26</v>
      </c>
      <c r="E46" s="24">
        <v>7</v>
      </c>
      <c r="F46" s="21">
        <v>22</v>
      </c>
      <c r="G46" s="24">
        <v>10</v>
      </c>
      <c r="H46" s="21">
        <v>23</v>
      </c>
      <c r="I46" s="24">
        <v>3</v>
      </c>
      <c r="J46" s="21">
        <v>2</v>
      </c>
      <c r="K46" s="24">
        <v>2</v>
      </c>
      <c r="L46" s="21">
        <v>2</v>
      </c>
      <c r="M46" s="21">
        <v>4</v>
      </c>
      <c r="N46" s="21">
        <v>11</v>
      </c>
      <c r="O46" s="24">
        <v>0</v>
      </c>
      <c r="P46" s="21">
        <v>0</v>
      </c>
    </row>
    <row r="47" spans="1:16" ht="15" customHeight="1">
      <c r="A47" s="19">
        <v>40</v>
      </c>
      <c r="B47" s="20" t="s">
        <v>50</v>
      </c>
      <c r="C47" s="24">
        <v>0</v>
      </c>
      <c r="D47" s="21">
        <v>0</v>
      </c>
      <c r="E47" s="24">
        <v>0</v>
      </c>
      <c r="F47" s="21">
        <v>0</v>
      </c>
      <c r="G47" s="24">
        <v>0</v>
      </c>
      <c r="H47" s="21">
        <v>0</v>
      </c>
      <c r="I47" s="24">
        <v>0</v>
      </c>
      <c r="J47" s="21">
        <v>0</v>
      </c>
      <c r="K47" s="24">
        <v>0</v>
      </c>
      <c r="L47" s="21">
        <v>0</v>
      </c>
      <c r="M47" s="21">
        <v>0</v>
      </c>
      <c r="N47" s="21">
        <v>0</v>
      </c>
      <c r="O47" s="24">
        <v>0</v>
      </c>
      <c r="P47" s="21">
        <v>0</v>
      </c>
    </row>
    <row r="48" spans="1:16" ht="15" customHeight="1">
      <c r="A48" s="19">
        <v>41</v>
      </c>
      <c r="B48" s="20" t="s">
        <v>51</v>
      </c>
      <c r="C48" s="24">
        <v>901</v>
      </c>
      <c r="D48" s="21">
        <v>189</v>
      </c>
      <c r="E48" s="24">
        <v>901</v>
      </c>
      <c r="F48" s="21">
        <v>189</v>
      </c>
      <c r="G48" s="24">
        <v>901</v>
      </c>
      <c r="H48" s="21">
        <v>189</v>
      </c>
      <c r="I48" s="24">
        <v>0</v>
      </c>
      <c r="J48" s="21">
        <v>0</v>
      </c>
      <c r="K48" s="24">
        <v>0</v>
      </c>
      <c r="L48" s="21">
        <v>0</v>
      </c>
      <c r="M48" s="21">
        <v>4168</v>
      </c>
      <c r="N48" s="21">
        <v>308</v>
      </c>
      <c r="O48" s="24">
        <v>0</v>
      </c>
      <c r="P48" s="21">
        <v>0</v>
      </c>
    </row>
    <row r="49" spans="1:16" ht="15" customHeight="1">
      <c r="A49" s="19">
        <v>42</v>
      </c>
      <c r="B49" s="20" t="s">
        <v>52</v>
      </c>
      <c r="C49" s="24">
        <v>0</v>
      </c>
      <c r="D49" s="21">
        <v>0</v>
      </c>
      <c r="E49" s="24">
        <v>0</v>
      </c>
      <c r="F49" s="21">
        <v>0</v>
      </c>
      <c r="G49" s="24">
        <v>0</v>
      </c>
      <c r="H49" s="21">
        <v>0</v>
      </c>
      <c r="I49" s="24">
        <v>0</v>
      </c>
      <c r="J49" s="21">
        <v>0</v>
      </c>
      <c r="K49" s="24">
        <v>0</v>
      </c>
      <c r="L49" s="21">
        <v>0</v>
      </c>
      <c r="M49" s="21">
        <v>0</v>
      </c>
      <c r="N49" s="21">
        <v>0</v>
      </c>
      <c r="O49" s="24">
        <v>0</v>
      </c>
      <c r="P49" s="21">
        <v>0</v>
      </c>
    </row>
    <row r="50" spans="1:16" ht="15" customHeight="1">
      <c r="A50" s="19">
        <v>43</v>
      </c>
      <c r="B50" s="20" t="s">
        <v>53</v>
      </c>
      <c r="C50" s="24">
        <v>0</v>
      </c>
      <c r="D50" s="21">
        <v>0</v>
      </c>
      <c r="E50" s="24">
        <v>0</v>
      </c>
      <c r="F50" s="21">
        <v>0</v>
      </c>
      <c r="G50" s="24">
        <v>0</v>
      </c>
      <c r="H50" s="21">
        <v>0</v>
      </c>
      <c r="I50" s="24">
        <v>0</v>
      </c>
      <c r="J50" s="21">
        <v>0</v>
      </c>
      <c r="K50" s="24">
        <v>0</v>
      </c>
      <c r="L50" s="21">
        <v>0</v>
      </c>
      <c r="M50" s="21">
        <v>5</v>
      </c>
      <c r="N50" s="21">
        <v>11</v>
      </c>
      <c r="O50" s="24">
        <v>0</v>
      </c>
      <c r="P50" s="21">
        <v>0</v>
      </c>
    </row>
    <row r="51" spans="1:16" ht="15" customHeight="1">
      <c r="A51" s="19">
        <v>44</v>
      </c>
      <c r="B51" s="20" t="s">
        <v>54</v>
      </c>
      <c r="C51" s="24">
        <v>0</v>
      </c>
      <c r="D51" s="21">
        <v>0</v>
      </c>
      <c r="E51" s="24">
        <v>0</v>
      </c>
      <c r="F51" s="21">
        <v>0</v>
      </c>
      <c r="G51" s="24">
        <v>0</v>
      </c>
      <c r="H51" s="21">
        <v>0</v>
      </c>
      <c r="I51" s="24">
        <v>0</v>
      </c>
      <c r="J51" s="21">
        <v>0</v>
      </c>
      <c r="K51" s="24">
        <v>0</v>
      </c>
      <c r="L51" s="21">
        <v>0</v>
      </c>
      <c r="M51" s="21">
        <v>0</v>
      </c>
      <c r="N51" s="21">
        <v>0</v>
      </c>
      <c r="O51" s="24">
        <v>0</v>
      </c>
      <c r="P51" s="21">
        <v>0</v>
      </c>
    </row>
    <row r="52" spans="1:16" ht="15" customHeight="1">
      <c r="A52" s="19">
        <v>45</v>
      </c>
      <c r="B52" s="20" t="s">
        <v>55</v>
      </c>
      <c r="C52" s="24">
        <v>0</v>
      </c>
      <c r="D52" s="21">
        <v>0</v>
      </c>
      <c r="E52" s="24">
        <v>0</v>
      </c>
      <c r="F52" s="21">
        <v>0</v>
      </c>
      <c r="G52" s="24">
        <v>0</v>
      </c>
      <c r="H52" s="21">
        <v>0</v>
      </c>
      <c r="I52" s="24">
        <v>0</v>
      </c>
      <c r="J52" s="21">
        <v>0</v>
      </c>
      <c r="K52" s="24">
        <v>0</v>
      </c>
      <c r="L52" s="21">
        <v>0</v>
      </c>
      <c r="M52" s="21">
        <v>0</v>
      </c>
      <c r="N52" s="21">
        <v>0</v>
      </c>
      <c r="O52" s="24">
        <v>0</v>
      </c>
      <c r="P52" s="21">
        <v>0</v>
      </c>
    </row>
    <row r="53" spans="1:16" ht="15" customHeight="1">
      <c r="A53" s="19">
        <v>46</v>
      </c>
      <c r="B53" s="20" t="s">
        <v>315</v>
      </c>
      <c r="C53" s="24">
        <v>0</v>
      </c>
      <c r="D53" s="21">
        <v>0</v>
      </c>
      <c r="E53" s="24">
        <v>0</v>
      </c>
      <c r="F53" s="21">
        <v>0</v>
      </c>
      <c r="G53" s="24">
        <v>0</v>
      </c>
      <c r="H53" s="21">
        <v>0</v>
      </c>
      <c r="I53" s="24">
        <v>0</v>
      </c>
      <c r="J53" s="21">
        <v>0</v>
      </c>
      <c r="K53" s="24">
        <v>0</v>
      </c>
      <c r="L53" s="21">
        <v>0</v>
      </c>
      <c r="M53" s="21">
        <v>0</v>
      </c>
      <c r="N53" s="21">
        <v>0</v>
      </c>
      <c r="O53" s="24">
        <v>0</v>
      </c>
      <c r="P53" s="21">
        <v>0</v>
      </c>
    </row>
    <row r="54" spans="1:16" s="60" customFormat="1" ht="15" customHeight="1">
      <c r="A54" s="13"/>
      <c r="B54" s="13" t="s">
        <v>31</v>
      </c>
      <c r="C54" s="28">
        <f>SUM(C35:C53)</f>
        <v>14514</v>
      </c>
      <c r="D54" s="22">
        <f aca="true" t="shared" si="2" ref="D54:P54">SUM(D35:D53)</f>
        <v>2377</v>
      </c>
      <c r="E54" s="28">
        <f t="shared" si="2"/>
        <v>14507</v>
      </c>
      <c r="F54" s="22">
        <f t="shared" si="2"/>
        <v>2368</v>
      </c>
      <c r="G54" s="28">
        <f t="shared" si="2"/>
        <v>14510</v>
      </c>
      <c r="H54" s="22">
        <f t="shared" si="2"/>
        <v>2368</v>
      </c>
      <c r="I54" s="28">
        <f t="shared" si="2"/>
        <v>3</v>
      </c>
      <c r="J54" s="22">
        <f t="shared" si="2"/>
        <v>2</v>
      </c>
      <c r="K54" s="28">
        <f t="shared" si="2"/>
        <v>4</v>
      </c>
      <c r="L54" s="22">
        <f t="shared" si="2"/>
        <v>8</v>
      </c>
      <c r="M54" s="28">
        <f t="shared" si="2"/>
        <v>25883</v>
      </c>
      <c r="N54" s="22">
        <f t="shared" si="2"/>
        <v>28276</v>
      </c>
      <c r="O54" s="28">
        <f t="shared" si="2"/>
        <v>910</v>
      </c>
      <c r="P54" s="22">
        <f t="shared" si="2"/>
        <v>770</v>
      </c>
    </row>
    <row r="55" spans="1:16" ht="15" customHeight="1">
      <c r="A55" s="19">
        <v>47</v>
      </c>
      <c r="B55" s="20" t="s">
        <v>56</v>
      </c>
      <c r="C55" s="24">
        <v>803</v>
      </c>
      <c r="D55" s="21">
        <v>769</v>
      </c>
      <c r="E55" s="24">
        <v>357</v>
      </c>
      <c r="F55" s="21">
        <v>223</v>
      </c>
      <c r="G55" s="24">
        <v>303</v>
      </c>
      <c r="H55" s="21">
        <v>163</v>
      </c>
      <c r="I55" s="24">
        <v>57</v>
      </c>
      <c r="J55" s="21">
        <v>54</v>
      </c>
      <c r="K55" s="24">
        <v>389</v>
      </c>
      <c r="L55" s="21">
        <v>392</v>
      </c>
      <c r="M55" s="21">
        <v>40798</v>
      </c>
      <c r="N55" s="21">
        <v>18633</v>
      </c>
      <c r="O55" s="24">
        <v>16919</v>
      </c>
      <c r="P55" s="21">
        <v>6147</v>
      </c>
    </row>
    <row r="56" spans="1:16" ht="15" customHeight="1">
      <c r="A56" s="19">
        <v>48</v>
      </c>
      <c r="B56" s="120" t="s">
        <v>57</v>
      </c>
      <c r="C56" s="188">
        <v>4267.75</v>
      </c>
      <c r="D56" s="188">
        <v>2614.4</v>
      </c>
      <c r="E56" s="188">
        <v>3979.65</v>
      </c>
      <c r="F56" s="188">
        <v>2380.05</v>
      </c>
      <c r="G56" s="188">
        <v>3945.25</v>
      </c>
      <c r="H56" s="188">
        <v>2294.05</v>
      </c>
      <c r="I56" s="188">
        <v>283.8</v>
      </c>
      <c r="J56" s="188">
        <v>239.725</v>
      </c>
      <c r="K56" s="188">
        <v>4.3</v>
      </c>
      <c r="L56" s="188">
        <v>6.45</v>
      </c>
      <c r="M56" s="21">
        <v>24689</v>
      </c>
      <c r="N56" s="21">
        <v>13367</v>
      </c>
      <c r="O56" s="188">
        <v>7724</v>
      </c>
      <c r="P56" s="188">
        <v>4518.225</v>
      </c>
    </row>
    <row r="57" spans="1:16" ht="15" customHeight="1">
      <c r="A57" s="19">
        <v>49</v>
      </c>
      <c r="B57" s="120" t="s">
        <v>58</v>
      </c>
      <c r="C57" s="189">
        <v>850</v>
      </c>
      <c r="D57" s="188">
        <v>810</v>
      </c>
      <c r="E57" s="189">
        <v>790</v>
      </c>
      <c r="F57" s="188">
        <v>774</v>
      </c>
      <c r="G57" s="189">
        <v>779</v>
      </c>
      <c r="H57" s="188">
        <v>757</v>
      </c>
      <c r="I57" s="189">
        <v>52</v>
      </c>
      <c r="J57" s="188">
        <v>50</v>
      </c>
      <c r="K57" s="189">
        <v>60</v>
      </c>
      <c r="L57" s="188">
        <v>36</v>
      </c>
      <c r="M57" s="21">
        <v>38818</v>
      </c>
      <c r="N57" s="21">
        <v>38302</v>
      </c>
      <c r="O57" s="189">
        <v>2514</v>
      </c>
      <c r="P57" s="188">
        <v>1989</v>
      </c>
    </row>
    <row r="58" spans="1:16" s="60" customFormat="1" ht="15" customHeight="1">
      <c r="A58" s="13"/>
      <c r="B58" s="13" t="s">
        <v>31</v>
      </c>
      <c r="C58" s="28">
        <f>SUM(C55:C57)</f>
        <v>5920.75</v>
      </c>
      <c r="D58" s="22">
        <f aca="true" t="shared" si="3" ref="D58:P58">SUM(D55:D57)</f>
        <v>4193.4</v>
      </c>
      <c r="E58" s="28">
        <f t="shared" si="3"/>
        <v>5126.65</v>
      </c>
      <c r="F58" s="22">
        <f t="shared" si="3"/>
        <v>3377.05</v>
      </c>
      <c r="G58" s="28">
        <f t="shared" si="3"/>
        <v>5027.25</v>
      </c>
      <c r="H58" s="22">
        <f t="shared" si="3"/>
        <v>3214.05</v>
      </c>
      <c r="I58" s="28">
        <f t="shared" si="3"/>
        <v>392.8</v>
      </c>
      <c r="J58" s="22">
        <f t="shared" si="3"/>
        <v>343.725</v>
      </c>
      <c r="K58" s="28">
        <f t="shared" si="3"/>
        <v>453.3</v>
      </c>
      <c r="L58" s="22">
        <f t="shared" si="3"/>
        <v>434.45</v>
      </c>
      <c r="M58" s="28">
        <f t="shared" si="3"/>
        <v>104305</v>
      </c>
      <c r="N58" s="22">
        <f t="shared" si="3"/>
        <v>70302</v>
      </c>
      <c r="O58" s="28">
        <f t="shared" si="3"/>
        <v>27157</v>
      </c>
      <c r="P58" s="22">
        <f t="shared" si="3"/>
        <v>12654.225</v>
      </c>
    </row>
    <row r="59" spans="1:16" ht="15" customHeight="1">
      <c r="A59" s="19">
        <v>50</v>
      </c>
      <c r="B59" s="20" t="s">
        <v>59</v>
      </c>
      <c r="C59" s="24"/>
      <c r="D59" s="21"/>
      <c r="E59" s="24"/>
      <c r="F59" s="21"/>
      <c r="G59" s="24"/>
      <c r="H59" s="21"/>
      <c r="I59" s="24"/>
      <c r="J59" s="21"/>
      <c r="K59" s="24"/>
      <c r="L59" s="21"/>
      <c r="M59" s="21">
        <v>0</v>
      </c>
      <c r="N59" s="21">
        <v>0</v>
      </c>
      <c r="O59" s="24"/>
      <c r="P59" s="21"/>
    </row>
    <row r="60" spans="1:16" ht="15" customHeight="1">
      <c r="A60" s="19">
        <v>51</v>
      </c>
      <c r="B60" s="20" t="s">
        <v>60</v>
      </c>
      <c r="C60" s="24"/>
      <c r="D60" s="21"/>
      <c r="E60" s="24"/>
      <c r="F60" s="21"/>
      <c r="G60" s="24"/>
      <c r="H60" s="21"/>
      <c r="I60" s="24"/>
      <c r="J60" s="21"/>
      <c r="K60" s="24"/>
      <c r="L60" s="21"/>
      <c r="M60" s="21">
        <v>1</v>
      </c>
      <c r="N60" s="21">
        <v>1</v>
      </c>
      <c r="O60" s="24"/>
      <c r="P60" s="21"/>
    </row>
    <row r="61" spans="1:16" s="60" customFormat="1" ht="15" customHeight="1">
      <c r="A61" s="13"/>
      <c r="B61" s="13" t="s">
        <v>31</v>
      </c>
      <c r="C61" s="28">
        <f>SUM(C59:C60)</f>
        <v>0</v>
      </c>
      <c r="D61" s="22">
        <f aca="true" t="shared" si="4" ref="D61:P61">SUM(D59:D60)</f>
        <v>0</v>
      </c>
      <c r="E61" s="28">
        <f t="shared" si="4"/>
        <v>0</v>
      </c>
      <c r="F61" s="22">
        <f t="shared" si="4"/>
        <v>0</v>
      </c>
      <c r="G61" s="28">
        <f t="shared" si="4"/>
        <v>0</v>
      </c>
      <c r="H61" s="22">
        <f t="shared" si="4"/>
        <v>0</v>
      </c>
      <c r="I61" s="28">
        <f t="shared" si="4"/>
        <v>0</v>
      </c>
      <c r="J61" s="22">
        <f t="shared" si="4"/>
        <v>0</v>
      </c>
      <c r="K61" s="28">
        <f t="shared" si="4"/>
        <v>0</v>
      </c>
      <c r="L61" s="22">
        <f t="shared" si="4"/>
        <v>0</v>
      </c>
      <c r="M61" s="28">
        <f t="shared" si="4"/>
        <v>1</v>
      </c>
      <c r="N61" s="22">
        <f t="shared" si="4"/>
        <v>1</v>
      </c>
      <c r="O61" s="28">
        <f t="shared" si="4"/>
        <v>0</v>
      </c>
      <c r="P61" s="22">
        <f t="shared" si="4"/>
        <v>0</v>
      </c>
    </row>
    <row r="62" spans="1:16" s="60" customFormat="1" ht="15" customHeight="1">
      <c r="A62" s="413" t="s">
        <v>0</v>
      </c>
      <c r="B62" s="414"/>
      <c r="C62" s="28">
        <f>SUM(C61,C58,C54,C34,C27)</f>
        <v>33657.75</v>
      </c>
      <c r="D62" s="22">
        <f aca="true" t="shared" si="5" ref="D62:P62">SUM(D61,D58,D54,D34,D27)</f>
        <v>29576.4</v>
      </c>
      <c r="E62" s="28">
        <f t="shared" si="5"/>
        <v>32371.65</v>
      </c>
      <c r="F62" s="22">
        <f t="shared" si="5"/>
        <v>27468.05</v>
      </c>
      <c r="G62" s="28">
        <f t="shared" si="5"/>
        <v>31811.25</v>
      </c>
      <c r="H62" s="22">
        <f t="shared" si="5"/>
        <v>22160.05</v>
      </c>
      <c r="I62" s="28">
        <f t="shared" si="5"/>
        <v>777.8</v>
      </c>
      <c r="J62" s="22">
        <f t="shared" si="5"/>
        <v>900.725</v>
      </c>
      <c r="K62" s="28">
        <f t="shared" si="5"/>
        <v>743.3</v>
      </c>
      <c r="L62" s="22">
        <f t="shared" si="5"/>
        <v>945.45</v>
      </c>
      <c r="M62" s="28">
        <f t="shared" si="5"/>
        <v>537828</v>
      </c>
      <c r="N62" s="22">
        <f t="shared" si="5"/>
        <v>576730</v>
      </c>
      <c r="O62" s="28">
        <f t="shared" si="5"/>
        <v>169548</v>
      </c>
      <c r="P62" s="22">
        <f t="shared" si="5"/>
        <v>105459.225</v>
      </c>
    </row>
  </sheetData>
  <sheetProtection/>
  <mergeCells count="16">
    <mergeCell ref="A1:P1"/>
    <mergeCell ref="A2:P2"/>
    <mergeCell ref="H3:I3"/>
    <mergeCell ref="J3:K3"/>
    <mergeCell ref="L3:M3"/>
    <mergeCell ref="N3:O3"/>
    <mergeCell ref="K4:L4"/>
    <mergeCell ref="M4:N4"/>
    <mergeCell ref="O4:P4"/>
    <mergeCell ref="A62:B62"/>
    <mergeCell ref="A4:A5"/>
    <mergeCell ref="B4:B5"/>
    <mergeCell ref="C4:D4"/>
    <mergeCell ref="E4:F4"/>
    <mergeCell ref="G4:H4"/>
    <mergeCell ref="I4:J4"/>
  </mergeCells>
  <conditionalFormatting sqref="H3 J3 L3 P3">
    <cfRule type="cellIs" priority="2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7"/>
  </sheetPr>
  <dimension ref="A1:P62"/>
  <sheetViews>
    <sheetView view="pageBreakPreview" zoomScale="60" zoomScalePageLayoutView="0" workbookViewId="0" topLeftCell="A1">
      <pane xSplit="2" ySplit="5" topLeftCell="C42" activePane="bottomRight" state="frozen"/>
      <selection pane="topLeft" activeCell="M4" sqref="M4:P4"/>
      <selection pane="topRight" activeCell="M4" sqref="M4:P4"/>
      <selection pane="bottomLeft" activeCell="M4" sqref="M4:P4"/>
      <selection pane="bottomRight" activeCell="S14" sqref="S14"/>
    </sheetView>
  </sheetViews>
  <sheetFormatPr defaultColWidth="9.140625" defaultRowHeight="12.75"/>
  <cols>
    <col min="1" max="1" width="5.7109375" style="54" bestFit="1" customWidth="1"/>
    <col min="2" max="2" width="27.7109375" style="54" bestFit="1" customWidth="1"/>
    <col min="3" max="3" width="6.00390625" style="54" bestFit="1" customWidth="1"/>
    <col min="4" max="4" width="6.00390625" style="65" bestFit="1" customWidth="1"/>
    <col min="5" max="5" width="6.00390625" style="54" bestFit="1" customWidth="1"/>
    <col min="6" max="6" width="6.00390625" style="65" bestFit="1" customWidth="1"/>
    <col min="7" max="7" width="6.00390625" style="54" bestFit="1" customWidth="1"/>
    <col min="8" max="8" width="6.00390625" style="65" bestFit="1" customWidth="1"/>
    <col min="9" max="9" width="5.00390625" style="54" bestFit="1" customWidth="1"/>
    <col min="10" max="10" width="9.00390625" style="65" customWidth="1"/>
    <col min="11" max="11" width="5.57421875" style="54" bestFit="1" customWidth="1"/>
    <col min="12" max="12" width="5.57421875" style="65" bestFit="1" customWidth="1"/>
    <col min="13" max="13" width="7.00390625" style="54" bestFit="1" customWidth="1"/>
    <col min="14" max="14" width="7.00390625" style="65" bestFit="1" customWidth="1"/>
    <col min="15" max="15" width="6.00390625" style="54" bestFit="1" customWidth="1"/>
    <col min="16" max="16" width="6.00390625" style="65" bestFit="1" customWidth="1"/>
    <col min="17" max="16384" width="9.140625" style="54" customWidth="1"/>
  </cols>
  <sheetData>
    <row r="1" spans="1:16" ht="14.25">
      <c r="A1" s="419" t="s">
        <v>526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4.25">
      <c r="A3" s="66"/>
      <c r="B3" s="37" t="s">
        <v>66</v>
      </c>
      <c r="C3" s="35"/>
      <c r="D3" s="16"/>
      <c r="E3" s="16"/>
      <c r="F3" s="16"/>
      <c r="G3" s="16"/>
      <c r="H3" s="439"/>
      <c r="I3" s="439"/>
      <c r="J3" s="439"/>
      <c r="K3" s="439"/>
      <c r="L3" s="439"/>
      <c r="M3" s="439"/>
      <c r="N3" s="439" t="s">
        <v>300</v>
      </c>
      <c r="O3" s="439"/>
      <c r="P3" s="68"/>
    </row>
    <row r="4" spans="1:16" ht="24.75" customHeight="1">
      <c r="A4" s="437" t="s">
        <v>3</v>
      </c>
      <c r="B4" s="437" t="s">
        <v>4</v>
      </c>
      <c r="C4" s="554" t="s">
        <v>303</v>
      </c>
      <c r="D4" s="555"/>
      <c r="E4" s="554" t="s">
        <v>301</v>
      </c>
      <c r="F4" s="555"/>
      <c r="G4" s="554" t="s">
        <v>302</v>
      </c>
      <c r="H4" s="555"/>
      <c r="I4" s="554" t="s">
        <v>296</v>
      </c>
      <c r="J4" s="555"/>
      <c r="K4" s="554" t="s">
        <v>304</v>
      </c>
      <c r="L4" s="555"/>
      <c r="M4" s="554" t="s">
        <v>298</v>
      </c>
      <c r="N4" s="555"/>
      <c r="O4" s="554" t="s">
        <v>299</v>
      </c>
      <c r="P4" s="555"/>
    </row>
    <row r="5" spans="1:16" ht="12.75">
      <c r="A5" s="438"/>
      <c r="B5" s="438"/>
      <c r="C5" s="9" t="s">
        <v>112</v>
      </c>
      <c r="D5" s="18" t="s">
        <v>191</v>
      </c>
      <c r="E5" s="9" t="s">
        <v>112</v>
      </c>
      <c r="F5" s="18" t="s">
        <v>191</v>
      </c>
      <c r="G5" s="9" t="s">
        <v>112</v>
      </c>
      <c r="H5" s="18" t="s">
        <v>191</v>
      </c>
      <c r="I5" s="9" t="s">
        <v>112</v>
      </c>
      <c r="J5" s="18" t="s">
        <v>191</v>
      </c>
      <c r="K5" s="9" t="s">
        <v>112</v>
      </c>
      <c r="L5" s="18" t="s">
        <v>191</v>
      </c>
      <c r="M5" s="9" t="s">
        <v>112</v>
      </c>
      <c r="N5" s="18" t="s">
        <v>191</v>
      </c>
      <c r="O5" s="9" t="s">
        <v>112</v>
      </c>
      <c r="P5" s="18" t="s">
        <v>191</v>
      </c>
    </row>
    <row r="6" spans="1:16" ht="15" customHeight="1">
      <c r="A6" s="19">
        <v>1</v>
      </c>
      <c r="B6" s="20" t="s">
        <v>10</v>
      </c>
      <c r="C6" s="24">
        <v>393</v>
      </c>
      <c r="D6" s="21">
        <v>721</v>
      </c>
      <c r="E6" s="24">
        <v>274</v>
      </c>
      <c r="F6" s="21">
        <v>620</v>
      </c>
      <c r="G6" s="24">
        <v>218</v>
      </c>
      <c r="H6" s="21">
        <v>564</v>
      </c>
      <c r="I6" s="24">
        <v>87</v>
      </c>
      <c r="J6" s="21">
        <v>65</v>
      </c>
      <c r="K6" s="24">
        <v>70</v>
      </c>
      <c r="L6" s="21">
        <v>86</v>
      </c>
      <c r="M6" s="24">
        <v>2792</v>
      </c>
      <c r="N6" s="21">
        <v>4006</v>
      </c>
      <c r="O6" s="24">
        <v>1083</v>
      </c>
      <c r="P6" s="21">
        <v>1019</v>
      </c>
    </row>
    <row r="7" spans="1:16" ht="15" customHeight="1">
      <c r="A7" s="19">
        <v>2</v>
      </c>
      <c r="B7" s="20" t="s">
        <v>11</v>
      </c>
      <c r="C7" s="24">
        <v>0</v>
      </c>
      <c r="D7" s="21">
        <v>0</v>
      </c>
      <c r="E7" s="24">
        <v>0</v>
      </c>
      <c r="F7" s="21">
        <v>0</v>
      </c>
      <c r="G7" s="24">
        <v>0</v>
      </c>
      <c r="H7" s="21">
        <v>0</v>
      </c>
      <c r="I7" s="24">
        <v>0</v>
      </c>
      <c r="J7" s="21">
        <v>0</v>
      </c>
      <c r="K7" s="24">
        <v>0</v>
      </c>
      <c r="L7" s="21">
        <v>0</v>
      </c>
      <c r="M7" s="24">
        <v>0</v>
      </c>
      <c r="N7" s="21">
        <v>0</v>
      </c>
      <c r="O7" s="24">
        <v>0</v>
      </c>
      <c r="P7" s="21">
        <v>0</v>
      </c>
    </row>
    <row r="8" spans="1:16" ht="15" customHeight="1">
      <c r="A8" s="19">
        <v>3</v>
      </c>
      <c r="B8" s="20" t="s">
        <v>12</v>
      </c>
      <c r="C8" s="24">
        <v>245</v>
      </c>
      <c r="D8" s="21">
        <v>575</v>
      </c>
      <c r="E8" s="24">
        <v>242</v>
      </c>
      <c r="F8" s="21">
        <v>553</v>
      </c>
      <c r="G8" s="24">
        <v>242</v>
      </c>
      <c r="H8" s="21">
        <v>441</v>
      </c>
      <c r="I8" s="24">
        <v>3</v>
      </c>
      <c r="J8" s="21">
        <v>22</v>
      </c>
      <c r="K8" s="24">
        <v>0</v>
      </c>
      <c r="L8" s="21">
        <v>0</v>
      </c>
      <c r="M8" s="24">
        <v>20564</v>
      </c>
      <c r="N8" s="21">
        <v>22243</v>
      </c>
      <c r="O8" s="24">
        <v>1472</v>
      </c>
      <c r="P8" s="21">
        <v>1060</v>
      </c>
    </row>
    <row r="9" spans="1:16" ht="15" customHeight="1">
      <c r="A9" s="19">
        <v>4</v>
      </c>
      <c r="B9" s="20" t="s">
        <v>13</v>
      </c>
      <c r="C9" s="24">
        <v>762</v>
      </c>
      <c r="D9" s="21">
        <v>1200</v>
      </c>
      <c r="E9" s="24">
        <v>751</v>
      </c>
      <c r="F9" s="21">
        <v>1108</v>
      </c>
      <c r="G9" s="24">
        <v>642</v>
      </c>
      <c r="H9" s="21">
        <v>716</v>
      </c>
      <c r="I9" s="24">
        <v>0</v>
      </c>
      <c r="J9" s="21">
        <v>0</v>
      </c>
      <c r="K9" s="24">
        <v>0</v>
      </c>
      <c r="L9" s="21">
        <v>0</v>
      </c>
      <c r="M9" s="24">
        <v>101760</v>
      </c>
      <c r="N9" s="21">
        <v>96054</v>
      </c>
      <c r="O9" s="24">
        <v>10008</v>
      </c>
      <c r="P9" s="21">
        <v>5124</v>
      </c>
    </row>
    <row r="10" spans="1:16" ht="15" customHeight="1">
      <c r="A10" s="19">
        <v>5</v>
      </c>
      <c r="B10" s="20" t="s">
        <v>14</v>
      </c>
      <c r="C10" s="24">
        <v>638</v>
      </c>
      <c r="D10" s="21">
        <v>473</v>
      </c>
      <c r="E10" s="24">
        <v>601</v>
      </c>
      <c r="F10" s="21">
        <v>428</v>
      </c>
      <c r="G10" s="24">
        <v>598</v>
      </c>
      <c r="H10" s="21">
        <v>364</v>
      </c>
      <c r="I10" s="24">
        <v>22</v>
      </c>
      <c r="J10" s="21">
        <v>24</v>
      </c>
      <c r="K10" s="24">
        <v>0</v>
      </c>
      <c r="L10" s="21">
        <v>0</v>
      </c>
      <c r="M10" s="24">
        <v>10901</v>
      </c>
      <c r="N10" s="21">
        <v>15923</v>
      </c>
      <c r="O10" s="24">
        <v>1102</v>
      </c>
      <c r="P10" s="21">
        <v>648</v>
      </c>
    </row>
    <row r="11" spans="1:16" ht="15" customHeight="1">
      <c r="A11" s="19">
        <v>6</v>
      </c>
      <c r="B11" s="20" t="s">
        <v>15</v>
      </c>
      <c r="C11" s="24">
        <v>652</v>
      </c>
      <c r="D11" s="21">
        <v>678</v>
      </c>
      <c r="E11" s="24">
        <v>499</v>
      </c>
      <c r="F11" s="21">
        <v>502</v>
      </c>
      <c r="G11" s="24">
        <v>485</v>
      </c>
      <c r="H11" s="21">
        <v>418</v>
      </c>
      <c r="I11" s="24">
        <v>86</v>
      </c>
      <c r="J11" s="21">
        <v>83</v>
      </c>
      <c r="K11" s="24">
        <v>23</v>
      </c>
      <c r="L11" s="21">
        <v>102</v>
      </c>
      <c r="M11" s="24">
        <v>2050</v>
      </c>
      <c r="N11" s="21">
        <v>3759</v>
      </c>
      <c r="O11" s="24">
        <v>495</v>
      </c>
      <c r="P11" s="21">
        <v>271</v>
      </c>
    </row>
    <row r="12" spans="1:16" ht="15" customHeight="1">
      <c r="A12" s="19">
        <v>7</v>
      </c>
      <c r="B12" s="20" t="s">
        <v>16</v>
      </c>
      <c r="C12" s="24">
        <v>645</v>
      </c>
      <c r="D12" s="21">
        <v>620</v>
      </c>
      <c r="E12" s="24">
        <v>600</v>
      </c>
      <c r="F12" s="21">
        <v>550</v>
      </c>
      <c r="G12" s="24">
        <v>520</v>
      </c>
      <c r="H12" s="21">
        <v>465</v>
      </c>
      <c r="I12" s="24">
        <v>80</v>
      </c>
      <c r="J12" s="21">
        <v>85</v>
      </c>
      <c r="K12" s="24">
        <v>0</v>
      </c>
      <c r="L12" s="21">
        <v>0</v>
      </c>
      <c r="M12" s="24">
        <v>39414</v>
      </c>
      <c r="N12" s="21">
        <v>86431</v>
      </c>
      <c r="O12" s="24">
        <v>3254</v>
      </c>
      <c r="P12" s="21">
        <v>2846</v>
      </c>
    </row>
    <row r="13" spans="1:16" ht="15" customHeight="1">
      <c r="A13" s="19">
        <v>8</v>
      </c>
      <c r="B13" s="20" t="s">
        <v>17</v>
      </c>
      <c r="C13" s="24">
        <v>54</v>
      </c>
      <c r="D13" s="21">
        <v>142</v>
      </c>
      <c r="E13" s="24">
        <v>54</v>
      </c>
      <c r="F13" s="21">
        <v>142</v>
      </c>
      <c r="G13" s="24">
        <v>54</v>
      </c>
      <c r="H13" s="21">
        <v>109</v>
      </c>
      <c r="I13" s="24">
        <v>0</v>
      </c>
      <c r="J13" s="21">
        <v>0</v>
      </c>
      <c r="K13" s="24">
        <v>0</v>
      </c>
      <c r="L13" s="21">
        <v>0</v>
      </c>
      <c r="M13" s="24">
        <v>498</v>
      </c>
      <c r="N13" s="21">
        <v>998</v>
      </c>
      <c r="O13" s="24">
        <v>12</v>
      </c>
      <c r="P13" s="21">
        <v>14</v>
      </c>
    </row>
    <row r="14" spans="1:16" ht="15" customHeight="1">
      <c r="A14" s="19">
        <v>9</v>
      </c>
      <c r="B14" s="20" t="s">
        <v>18</v>
      </c>
      <c r="C14" s="24">
        <v>66</v>
      </c>
      <c r="D14" s="21">
        <v>152</v>
      </c>
      <c r="E14" s="24">
        <v>62</v>
      </c>
      <c r="F14" s="21">
        <v>147</v>
      </c>
      <c r="G14" s="24">
        <v>62</v>
      </c>
      <c r="H14" s="21">
        <v>147</v>
      </c>
      <c r="I14" s="24">
        <v>0</v>
      </c>
      <c r="J14" s="21">
        <v>0</v>
      </c>
      <c r="K14" s="24">
        <v>4</v>
      </c>
      <c r="L14" s="21">
        <v>5</v>
      </c>
      <c r="M14" s="24">
        <v>1481</v>
      </c>
      <c r="N14" s="21">
        <v>1696</v>
      </c>
      <c r="O14" s="24">
        <v>623</v>
      </c>
      <c r="P14" s="21">
        <v>294</v>
      </c>
    </row>
    <row r="15" spans="1:16" ht="15" customHeight="1">
      <c r="A15" s="19">
        <v>10</v>
      </c>
      <c r="B15" s="20" t="s">
        <v>19</v>
      </c>
      <c r="C15" s="24">
        <v>0</v>
      </c>
      <c r="D15" s="21">
        <v>0</v>
      </c>
      <c r="E15" s="24">
        <v>0</v>
      </c>
      <c r="F15" s="21">
        <v>0</v>
      </c>
      <c r="G15" s="24">
        <v>0</v>
      </c>
      <c r="H15" s="21">
        <v>0</v>
      </c>
      <c r="I15" s="24">
        <v>0</v>
      </c>
      <c r="J15" s="21">
        <v>0</v>
      </c>
      <c r="K15" s="24">
        <v>0</v>
      </c>
      <c r="L15" s="21">
        <v>0</v>
      </c>
      <c r="M15" s="24">
        <v>594</v>
      </c>
      <c r="N15" s="21">
        <v>262</v>
      </c>
      <c r="O15" s="24">
        <v>23</v>
      </c>
      <c r="P15" s="21">
        <v>24</v>
      </c>
    </row>
    <row r="16" spans="1:16" ht="15" customHeight="1">
      <c r="A16" s="19">
        <v>11</v>
      </c>
      <c r="B16" s="20" t="s">
        <v>20</v>
      </c>
      <c r="C16" s="24">
        <v>48</v>
      </c>
      <c r="D16" s="21">
        <v>29</v>
      </c>
      <c r="E16" s="24">
        <v>43</v>
      </c>
      <c r="F16" s="21">
        <v>24</v>
      </c>
      <c r="G16" s="24">
        <v>43</v>
      </c>
      <c r="H16" s="21">
        <v>24</v>
      </c>
      <c r="I16" s="24">
        <v>5</v>
      </c>
      <c r="J16" s="21">
        <v>5</v>
      </c>
      <c r="K16" s="24">
        <v>0</v>
      </c>
      <c r="L16" s="21">
        <v>0</v>
      </c>
      <c r="M16" s="24">
        <v>214</v>
      </c>
      <c r="N16" s="21">
        <v>109</v>
      </c>
      <c r="O16" s="24">
        <v>29</v>
      </c>
      <c r="P16" s="21">
        <v>18</v>
      </c>
    </row>
    <row r="17" spans="1:16" ht="15" customHeight="1">
      <c r="A17" s="19">
        <v>12</v>
      </c>
      <c r="B17" s="20" t="s">
        <v>21</v>
      </c>
      <c r="C17" s="24">
        <v>29</v>
      </c>
      <c r="D17" s="21">
        <v>36</v>
      </c>
      <c r="E17" s="24">
        <v>19</v>
      </c>
      <c r="F17" s="21">
        <v>18</v>
      </c>
      <c r="G17" s="24">
        <v>8</v>
      </c>
      <c r="H17" s="21">
        <v>16</v>
      </c>
      <c r="I17" s="24">
        <v>10</v>
      </c>
      <c r="J17" s="21">
        <v>18</v>
      </c>
      <c r="K17" s="24">
        <v>0</v>
      </c>
      <c r="L17" s="21">
        <v>0</v>
      </c>
      <c r="M17" s="24">
        <v>839</v>
      </c>
      <c r="N17" s="21">
        <v>1049</v>
      </c>
      <c r="O17" s="24">
        <v>0</v>
      </c>
      <c r="P17" s="21">
        <v>0</v>
      </c>
    </row>
    <row r="18" spans="1:16" ht="15" customHeight="1">
      <c r="A18" s="19">
        <v>13</v>
      </c>
      <c r="B18" s="20" t="s">
        <v>22</v>
      </c>
      <c r="C18" s="24">
        <v>79</v>
      </c>
      <c r="D18" s="21">
        <v>207</v>
      </c>
      <c r="E18" s="24">
        <v>79</v>
      </c>
      <c r="F18" s="21">
        <v>207</v>
      </c>
      <c r="G18" s="24">
        <v>79</v>
      </c>
      <c r="H18" s="21">
        <v>178</v>
      </c>
      <c r="I18" s="24">
        <v>0</v>
      </c>
      <c r="J18" s="21">
        <v>0</v>
      </c>
      <c r="K18" s="24">
        <v>0</v>
      </c>
      <c r="L18" s="21">
        <v>0</v>
      </c>
      <c r="M18" s="24">
        <v>1273</v>
      </c>
      <c r="N18" s="21">
        <v>17226</v>
      </c>
      <c r="O18" s="24">
        <v>298</v>
      </c>
      <c r="P18" s="21">
        <v>283</v>
      </c>
    </row>
    <row r="19" spans="1:16" ht="15" customHeight="1">
      <c r="A19" s="19">
        <v>14</v>
      </c>
      <c r="B19" s="20" t="s">
        <v>23</v>
      </c>
      <c r="C19" s="24">
        <v>16</v>
      </c>
      <c r="D19" s="21">
        <v>10</v>
      </c>
      <c r="E19" s="24">
        <v>16</v>
      </c>
      <c r="F19" s="21">
        <v>10</v>
      </c>
      <c r="G19" s="24">
        <v>12</v>
      </c>
      <c r="H19" s="21">
        <v>9</v>
      </c>
      <c r="I19" s="24">
        <v>0</v>
      </c>
      <c r="J19" s="21">
        <v>0</v>
      </c>
      <c r="K19" s="24">
        <v>0</v>
      </c>
      <c r="L19" s="21">
        <v>0</v>
      </c>
      <c r="M19" s="24">
        <v>90</v>
      </c>
      <c r="N19" s="21">
        <v>63</v>
      </c>
      <c r="O19" s="24">
        <v>64</v>
      </c>
      <c r="P19" s="21">
        <v>10</v>
      </c>
    </row>
    <row r="20" spans="1:16" ht="15" customHeight="1">
      <c r="A20" s="19">
        <v>15</v>
      </c>
      <c r="B20" s="20" t="s">
        <v>24</v>
      </c>
      <c r="C20" s="189">
        <v>2406</v>
      </c>
      <c r="D20" s="188">
        <v>6667</v>
      </c>
      <c r="E20" s="189">
        <v>2406</v>
      </c>
      <c r="F20" s="188">
        <v>6667</v>
      </c>
      <c r="G20" s="189">
        <v>2406</v>
      </c>
      <c r="H20" s="188">
        <v>4438</v>
      </c>
      <c r="I20" s="189">
        <v>0</v>
      </c>
      <c r="J20" s="188">
        <v>0</v>
      </c>
      <c r="K20" s="189">
        <v>0</v>
      </c>
      <c r="L20" s="188">
        <v>0</v>
      </c>
      <c r="M20" s="189">
        <v>10401</v>
      </c>
      <c r="N20" s="188">
        <v>10813</v>
      </c>
      <c r="O20" s="189">
        <v>3264</v>
      </c>
      <c r="P20" s="188">
        <v>3792</v>
      </c>
    </row>
    <row r="21" spans="1:16" ht="15" customHeight="1">
      <c r="A21" s="19">
        <v>16</v>
      </c>
      <c r="B21" s="20" t="s">
        <v>25</v>
      </c>
      <c r="C21" s="24">
        <v>375</v>
      </c>
      <c r="D21" s="21">
        <v>390</v>
      </c>
      <c r="E21" s="24">
        <v>350</v>
      </c>
      <c r="F21" s="21">
        <v>320</v>
      </c>
      <c r="G21" s="24">
        <v>310</v>
      </c>
      <c r="H21" s="21">
        <v>300</v>
      </c>
      <c r="I21" s="24">
        <v>0</v>
      </c>
      <c r="J21" s="21">
        <v>0</v>
      </c>
      <c r="K21" s="24">
        <v>25</v>
      </c>
      <c r="L21" s="21">
        <v>70</v>
      </c>
      <c r="M21" s="24">
        <v>2280</v>
      </c>
      <c r="N21" s="21">
        <v>2775</v>
      </c>
      <c r="O21" s="24">
        <v>835</v>
      </c>
      <c r="P21" s="21">
        <v>1000</v>
      </c>
    </row>
    <row r="22" spans="1:16" ht="15" customHeight="1">
      <c r="A22" s="19">
        <v>17</v>
      </c>
      <c r="B22" s="20" t="s">
        <v>26</v>
      </c>
      <c r="C22" s="24">
        <v>52</v>
      </c>
      <c r="D22" s="21">
        <v>98</v>
      </c>
      <c r="E22" s="24">
        <v>38</v>
      </c>
      <c r="F22" s="21">
        <v>47</v>
      </c>
      <c r="G22" s="24">
        <v>36</v>
      </c>
      <c r="H22" s="21">
        <v>45</v>
      </c>
      <c r="I22" s="24">
        <v>0</v>
      </c>
      <c r="J22" s="21">
        <v>0</v>
      </c>
      <c r="K22" s="24">
        <v>14</v>
      </c>
      <c r="L22" s="21">
        <v>51</v>
      </c>
      <c r="M22" s="24">
        <v>8862</v>
      </c>
      <c r="N22" s="21">
        <v>2824</v>
      </c>
      <c r="O22" s="24">
        <v>1282</v>
      </c>
      <c r="P22" s="21">
        <v>763</v>
      </c>
    </row>
    <row r="23" spans="1:16" ht="15" customHeight="1">
      <c r="A23" s="19">
        <v>18</v>
      </c>
      <c r="B23" s="20" t="s">
        <v>27</v>
      </c>
      <c r="C23" s="24">
        <v>1704</v>
      </c>
      <c r="D23" s="21">
        <v>886</v>
      </c>
      <c r="E23" s="24">
        <v>1665</v>
      </c>
      <c r="F23" s="21">
        <v>866</v>
      </c>
      <c r="G23" s="24">
        <v>1635</v>
      </c>
      <c r="H23" s="21">
        <v>849</v>
      </c>
      <c r="I23" s="24">
        <v>21</v>
      </c>
      <c r="J23" s="21">
        <v>11</v>
      </c>
      <c r="K23" s="24">
        <v>18</v>
      </c>
      <c r="L23" s="21">
        <v>9</v>
      </c>
      <c r="M23" s="24">
        <v>18470</v>
      </c>
      <c r="N23" s="21">
        <v>23418</v>
      </c>
      <c r="O23" s="24">
        <v>5674</v>
      </c>
      <c r="P23" s="21">
        <v>3830</v>
      </c>
    </row>
    <row r="24" spans="1:16" ht="15" customHeight="1">
      <c r="A24" s="19">
        <v>19</v>
      </c>
      <c r="B24" s="20" t="s">
        <v>28</v>
      </c>
      <c r="C24" s="24">
        <v>0</v>
      </c>
      <c r="D24" s="21">
        <v>0</v>
      </c>
      <c r="E24" s="24">
        <v>0</v>
      </c>
      <c r="F24" s="21">
        <v>0</v>
      </c>
      <c r="G24" s="24">
        <v>0</v>
      </c>
      <c r="H24" s="21">
        <v>0</v>
      </c>
      <c r="I24" s="24">
        <v>0</v>
      </c>
      <c r="J24" s="21">
        <v>0</v>
      </c>
      <c r="K24" s="24">
        <v>0</v>
      </c>
      <c r="L24" s="21">
        <v>0</v>
      </c>
      <c r="M24" s="24">
        <v>44</v>
      </c>
      <c r="N24" s="21">
        <v>72</v>
      </c>
      <c r="O24" s="24">
        <v>0</v>
      </c>
      <c r="P24" s="21">
        <v>0</v>
      </c>
    </row>
    <row r="25" spans="1:16" ht="15" customHeight="1">
      <c r="A25" s="19">
        <v>20</v>
      </c>
      <c r="B25" s="20" t="s">
        <v>29</v>
      </c>
      <c r="C25" s="24">
        <v>5</v>
      </c>
      <c r="D25" s="21">
        <v>11</v>
      </c>
      <c r="E25" s="24">
        <v>5</v>
      </c>
      <c r="F25" s="21">
        <v>11</v>
      </c>
      <c r="G25" s="24">
        <v>5</v>
      </c>
      <c r="H25" s="21">
        <v>11</v>
      </c>
      <c r="I25" s="24">
        <v>0</v>
      </c>
      <c r="J25" s="21">
        <v>0</v>
      </c>
      <c r="K25" s="24">
        <v>0</v>
      </c>
      <c r="L25" s="21">
        <v>0</v>
      </c>
      <c r="M25" s="24">
        <v>170</v>
      </c>
      <c r="N25" s="21">
        <v>51</v>
      </c>
      <c r="O25" s="24">
        <v>20</v>
      </c>
      <c r="P25" s="21">
        <v>7</v>
      </c>
    </row>
    <row r="26" spans="1:16" ht="15" customHeight="1">
      <c r="A26" s="19">
        <v>21</v>
      </c>
      <c r="B26" s="20" t="s">
        <v>30</v>
      </c>
      <c r="C26" s="24">
        <v>2</v>
      </c>
      <c r="D26" s="21">
        <v>1</v>
      </c>
      <c r="E26" s="24">
        <v>2</v>
      </c>
      <c r="F26" s="21">
        <v>1</v>
      </c>
      <c r="G26" s="24">
        <v>2</v>
      </c>
      <c r="H26" s="21">
        <v>1</v>
      </c>
      <c r="I26" s="24">
        <v>0</v>
      </c>
      <c r="J26" s="21">
        <v>0</v>
      </c>
      <c r="K26" s="24">
        <v>0</v>
      </c>
      <c r="L26" s="21">
        <v>0</v>
      </c>
      <c r="M26" s="24">
        <v>2</v>
      </c>
      <c r="N26" s="21">
        <v>0</v>
      </c>
      <c r="O26" s="24">
        <v>0</v>
      </c>
      <c r="P26" s="21">
        <v>0</v>
      </c>
    </row>
    <row r="27" spans="1:16" s="60" customFormat="1" ht="15" customHeight="1">
      <c r="A27" s="13"/>
      <c r="B27" s="13" t="s">
        <v>31</v>
      </c>
      <c r="C27" s="28">
        <f>SUM(C6:C26)</f>
        <v>8171</v>
      </c>
      <c r="D27" s="22">
        <f aca="true" t="shared" si="0" ref="D27:P27">SUM(D6:D26)</f>
        <v>12896</v>
      </c>
      <c r="E27" s="28">
        <f t="shared" si="0"/>
        <v>7706</v>
      </c>
      <c r="F27" s="22">
        <f t="shared" si="0"/>
        <v>12221</v>
      </c>
      <c r="G27" s="28">
        <f t="shared" si="0"/>
        <v>7357</v>
      </c>
      <c r="H27" s="22">
        <f t="shared" si="0"/>
        <v>9095</v>
      </c>
      <c r="I27" s="28">
        <f t="shared" si="0"/>
        <v>314</v>
      </c>
      <c r="J27" s="22">
        <f t="shared" si="0"/>
        <v>313</v>
      </c>
      <c r="K27" s="28">
        <f t="shared" si="0"/>
        <v>154</v>
      </c>
      <c r="L27" s="22">
        <f t="shared" si="0"/>
        <v>323</v>
      </c>
      <c r="M27" s="28">
        <f t="shared" si="0"/>
        <v>222699</v>
      </c>
      <c r="N27" s="22">
        <f t="shared" si="0"/>
        <v>289772</v>
      </c>
      <c r="O27" s="28">
        <f t="shared" si="0"/>
        <v>29538</v>
      </c>
      <c r="P27" s="22">
        <f t="shared" si="0"/>
        <v>21003</v>
      </c>
    </row>
    <row r="28" spans="1:16" ht="15" customHeight="1">
      <c r="A28" s="19">
        <v>22</v>
      </c>
      <c r="B28" s="20" t="s">
        <v>32</v>
      </c>
      <c r="C28" s="24">
        <v>3</v>
      </c>
      <c r="D28" s="21">
        <v>1</v>
      </c>
      <c r="E28" s="24">
        <v>3</v>
      </c>
      <c r="F28" s="21">
        <v>1</v>
      </c>
      <c r="G28" s="24">
        <v>3</v>
      </c>
      <c r="H28" s="21">
        <v>1</v>
      </c>
      <c r="I28" s="24">
        <v>0</v>
      </c>
      <c r="J28" s="21">
        <v>0</v>
      </c>
      <c r="K28" s="24">
        <v>0</v>
      </c>
      <c r="L28" s="21">
        <v>0</v>
      </c>
      <c r="M28" s="24">
        <v>3</v>
      </c>
      <c r="N28" s="21">
        <v>1</v>
      </c>
      <c r="O28" s="24">
        <v>0</v>
      </c>
      <c r="P28" s="21">
        <v>0</v>
      </c>
    </row>
    <row r="29" spans="1:16" ht="15" customHeight="1">
      <c r="A29" s="19">
        <v>23</v>
      </c>
      <c r="B29" s="20" t="s">
        <v>33</v>
      </c>
      <c r="C29" s="24">
        <v>0</v>
      </c>
      <c r="D29" s="21">
        <v>0</v>
      </c>
      <c r="E29" s="24">
        <v>0</v>
      </c>
      <c r="F29" s="21">
        <v>0</v>
      </c>
      <c r="G29" s="24">
        <v>0</v>
      </c>
      <c r="H29" s="21">
        <v>0</v>
      </c>
      <c r="I29" s="24">
        <v>0</v>
      </c>
      <c r="J29" s="21">
        <v>0</v>
      </c>
      <c r="K29" s="24">
        <v>0</v>
      </c>
      <c r="L29" s="21">
        <v>0</v>
      </c>
      <c r="M29" s="24">
        <v>0</v>
      </c>
      <c r="N29" s="21">
        <v>0</v>
      </c>
      <c r="O29" s="24">
        <v>0</v>
      </c>
      <c r="P29" s="21">
        <v>0</v>
      </c>
    </row>
    <row r="30" spans="1:16" ht="15" customHeight="1">
      <c r="A30" s="19">
        <v>24</v>
      </c>
      <c r="B30" s="20" t="s">
        <v>34</v>
      </c>
      <c r="C30" s="24">
        <v>26</v>
      </c>
      <c r="D30" s="21">
        <v>38</v>
      </c>
      <c r="E30" s="24">
        <v>26</v>
      </c>
      <c r="F30" s="21">
        <v>38</v>
      </c>
      <c r="G30" s="24">
        <v>26</v>
      </c>
      <c r="H30" s="21">
        <v>38</v>
      </c>
      <c r="I30" s="24">
        <v>0</v>
      </c>
      <c r="J30" s="21">
        <v>0</v>
      </c>
      <c r="K30" s="24">
        <v>0</v>
      </c>
      <c r="L30" s="21">
        <v>0</v>
      </c>
      <c r="M30" s="24">
        <v>102</v>
      </c>
      <c r="N30" s="21">
        <v>68</v>
      </c>
      <c r="O30" s="24">
        <v>7</v>
      </c>
      <c r="P30" s="21">
        <v>11</v>
      </c>
    </row>
    <row r="31" spans="1:16" ht="15" customHeight="1">
      <c r="A31" s="19">
        <v>25</v>
      </c>
      <c r="B31" s="20" t="s">
        <v>35</v>
      </c>
      <c r="C31" s="24">
        <v>0</v>
      </c>
      <c r="D31" s="21">
        <v>0</v>
      </c>
      <c r="E31" s="24">
        <v>0</v>
      </c>
      <c r="F31" s="21">
        <v>0</v>
      </c>
      <c r="G31" s="24">
        <v>0</v>
      </c>
      <c r="H31" s="21">
        <v>0</v>
      </c>
      <c r="I31" s="24">
        <v>0</v>
      </c>
      <c r="J31" s="21">
        <v>0</v>
      </c>
      <c r="K31" s="24">
        <v>0</v>
      </c>
      <c r="L31" s="21">
        <v>0</v>
      </c>
      <c r="M31" s="24">
        <v>9</v>
      </c>
      <c r="N31" s="21">
        <v>8</v>
      </c>
      <c r="O31" s="24">
        <v>3</v>
      </c>
      <c r="P31" s="21">
        <v>2</v>
      </c>
    </row>
    <row r="32" spans="1:16" ht="15" customHeight="1">
      <c r="A32" s="19">
        <v>26</v>
      </c>
      <c r="B32" s="20" t="s">
        <v>36</v>
      </c>
      <c r="C32" s="24">
        <v>11</v>
      </c>
      <c r="D32" s="21">
        <v>2</v>
      </c>
      <c r="E32" s="24">
        <v>11</v>
      </c>
      <c r="F32" s="21">
        <v>2</v>
      </c>
      <c r="G32" s="24">
        <v>11</v>
      </c>
      <c r="H32" s="21">
        <v>2</v>
      </c>
      <c r="I32" s="24">
        <v>0</v>
      </c>
      <c r="J32" s="21">
        <v>0</v>
      </c>
      <c r="K32" s="24">
        <v>0</v>
      </c>
      <c r="L32" s="21">
        <v>0</v>
      </c>
      <c r="M32" s="24">
        <v>87</v>
      </c>
      <c r="N32" s="21">
        <v>43</v>
      </c>
      <c r="O32" s="24">
        <v>9</v>
      </c>
      <c r="P32" s="21">
        <v>5</v>
      </c>
    </row>
    <row r="33" spans="1:16" ht="15" customHeight="1">
      <c r="A33" s="19">
        <v>27</v>
      </c>
      <c r="B33" s="20" t="s">
        <v>37</v>
      </c>
      <c r="C33" s="24">
        <v>395</v>
      </c>
      <c r="D33" s="21">
        <v>758</v>
      </c>
      <c r="E33" s="24">
        <v>384</v>
      </c>
      <c r="F33" s="21">
        <v>738</v>
      </c>
      <c r="G33" s="24">
        <v>384</v>
      </c>
      <c r="H33" s="21">
        <v>738</v>
      </c>
      <c r="I33" s="24">
        <v>0</v>
      </c>
      <c r="J33" s="21">
        <v>0</v>
      </c>
      <c r="K33" s="24">
        <v>11</v>
      </c>
      <c r="L33" s="21">
        <v>20</v>
      </c>
      <c r="M33" s="24">
        <v>38324</v>
      </c>
      <c r="N33" s="21">
        <v>21442</v>
      </c>
      <c r="O33" s="24">
        <v>21798</v>
      </c>
      <c r="P33" s="21">
        <v>16525</v>
      </c>
    </row>
    <row r="34" spans="1:16" s="60" customFormat="1" ht="15" customHeight="1">
      <c r="A34" s="13"/>
      <c r="B34" s="13" t="s">
        <v>31</v>
      </c>
      <c r="C34" s="28">
        <f>SUM(C28:C33)</f>
        <v>435</v>
      </c>
      <c r="D34" s="22">
        <f aca="true" t="shared" si="1" ref="D34:P34">SUM(D28:D33)</f>
        <v>799</v>
      </c>
      <c r="E34" s="28">
        <f t="shared" si="1"/>
        <v>424</v>
      </c>
      <c r="F34" s="22">
        <f t="shared" si="1"/>
        <v>779</v>
      </c>
      <c r="G34" s="28">
        <f t="shared" si="1"/>
        <v>424</v>
      </c>
      <c r="H34" s="22">
        <f t="shared" si="1"/>
        <v>779</v>
      </c>
      <c r="I34" s="28">
        <f t="shared" si="1"/>
        <v>0</v>
      </c>
      <c r="J34" s="22">
        <f t="shared" si="1"/>
        <v>0</v>
      </c>
      <c r="K34" s="28">
        <f t="shared" si="1"/>
        <v>11</v>
      </c>
      <c r="L34" s="22">
        <f t="shared" si="1"/>
        <v>20</v>
      </c>
      <c r="M34" s="28">
        <f t="shared" si="1"/>
        <v>38525</v>
      </c>
      <c r="N34" s="22">
        <f t="shared" si="1"/>
        <v>21562</v>
      </c>
      <c r="O34" s="28">
        <f t="shared" si="1"/>
        <v>21817</v>
      </c>
      <c r="P34" s="22">
        <f t="shared" si="1"/>
        <v>16543</v>
      </c>
    </row>
    <row r="35" spans="1:16" ht="15" customHeight="1">
      <c r="A35" s="19">
        <v>28</v>
      </c>
      <c r="B35" s="20" t="s">
        <v>38</v>
      </c>
      <c r="C35" s="24">
        <v>6371</v>
      </c>
      <c r="D35" s="21">
        <v>1073</v>
      </c>
      <c r="E35" s="24">
        <v>6371</v>
      </c>
      <c r="F35" s="21">
        <v>1073</v>
      </c>
      <c r="G35" s="24">
        <v>6371</v>
      </c>
      <c r="H35" s="21">
        <v>1073</v>
      </c>
      <c r="I35" s="24">
        <v>0</v>
      </c>
      <c r="J35" s="21">
        <v>0</v>
      </c>
      <c r="K35" s="24">
        <v>0</v>
      </c>
      <c r="L35" s="21">
        <v>0</v>
      </c>
      <c r="M35" s="24">
        <v>6707</v>
      </c>
      <c r="N35" s="21">
        <v>1908</v>
      </c>
      <c r="O35" s="24">
        <v>313</v>
      </c>
      <c r="P35" s="21">
        <v>50</v>
      </c>
    </row>
    <row r="36" spans="1:16" ht="15" customHeight="1">
      <c r="A36" s="19">
        <v>29</v>
      </c>
      <c r="B36" s="20" t="s">
        <v>39</v>
      </c>
      <c r="C36" s="24">
        <v>0</v>
      </c>
      <c r="D36" s="21">
        <v>0</v>
      </c>
      <c r="E36" s="24">
        <v>0</v>
      </c>
      <c r="F36" s="21">
        <v>0</v>
      </c>
      <c r="G36" s="24">
        <v>0</v>
      </c>
      <c r="H36" s="21">
        <v>0</v>
      </c>
      <c r="I36" s="24">
        <v>0</v>
      </c>
      <c r="J36" s="21">
        <v>0</v>
      </c>
      <c r="K36" s="24">
        <v>0</v>
      </c>
      <c r="L36" s="21">
        <v>0</v>
      </c>
      <c r="M36" s="24">
        <v>0</v>
      </c>
      <c r="N36" s="21">
        <v>0</v>
      </c>
      <c r="O36" s="24">
        <v>0</v>
      </c>
      <c r="P36" s="21">
        <v>0</v>
      </c>
    </row>
    <row r="37" spans="1:16" ht="15" customHeight="1">
      <c r="A37" s="19">
        <v>30</v>
      </c>
      <c r="B37" s="20" t="s">
        <v>40</v>
      </c>
      <c r="C37" s="24">
        <v>0</v>
      </c>
      <c r="D37" s="21">
        <v>0</v>
      </c>
      <c r="E37" s="24">
        <v>0</v>
      </c>
      <c r="F37" s="21">
        <v>0</v>
      </c>
      <c r="G37" s="24">
        <v>0</v>
      </c>
      <c r="H37" s="21">
        <v>0</v>
      </c>
      <c r="I37" s="24">
        <v>0</v>
      </c>
      <c r="J37" s="21">
        <v>0</v>
      </c>
      <c r="K37" s="24">
        <v>0</v>
      </c>
      <c r="L37" s="21">
        <v>0</v>
      </c>
      <c r="M37" s="24">
        <v>0</v>
      </c>
      <c r="N37" s="21">
        <v>0</v>
      </c>
      <c r="O37" s="24">
        <v>0</v>
      </c>
      <c r="P37" s="21">
        <v>0</v>
      </c>
    </row>
    <row r="38" spans="1:16" ht="15" customHeight="1">
      <c r="A38" s="19">
        <v>31</v>
      </c>
      <c r="B38" s="20" t="s">
        <v>41</v>
      </c>
      <c r="C38" s="24">
        <v>94</v>
      </c>
      <c r="D38" s="21">
        <v>141</v>
      </c>
      <c r="E38" s="24">
        <v>94</v>
      </c>
      <c r="F38" s="21">
        <v>141</v>
      </c>
      <c r="G38" s="24">
        <v>94</v>
      </c>
      <c r="H38" s="21">
        <v>141</v>
      </c>
      <c r="I38" s="24">
        <v>0</v>
      </c>
      <c r="J38" s="21">
        <v>0</v>
      </c>
      <c r="K38" s="24">
        <v>0</v>
      </c>
      <c r="L38" s="21">
        <v>0</v>
      </c>
      <c r="M38" s="24">
        <v>2338</v>
      </c>
      <c r="N38" s="21">
        <v>3929</v>
      </c>
      <c r="O38" s="24">
        <v>141</v>
      </c>
      <c r="P38" s="21">
        <v>190</v>
      </c>
    </row>
    <row r="39" spans="1:16" ht="15" customHeight="1">
      <c r="A39" s="19">
        <v>32</v>
      </c>
      <c r="B39" s="20" t="s">
        <v>42</v>
      </c>
      <c r="C39" s="24">
        <v>5233</v>
      </c>
      <c r="D39" s="21">
        <v>5978</v>
      </c>
      <c r="E39" s="24">
        <v>5233</v>
      </c>
      <c r="F39" s="21">
        <v>5978</v>
      </c>
      <c r="G39" s="24">
        <v>5233</v>
      </c>
      <c r="H39" s="21">
        <v>5978</v>
      </c>
      <c r="I39" s="24">
        <v>5233</v>
      </c>
      <c r="J39" s="21">
        <v>5978</v>
      </c>
      <c r="K39" s="24">
        <v>5233</v>
      </c>
      <c r="L39" s="21">
        <v>5978</v>
      </c>
      <c r="M39" s="24">
        <v>5233</v>
      </c>
      <c r="N39" s="21">
        <v>5978</v>
      </c>
      <c r="O39" s="24">
        <v>0</v>
      </c>
      <c r="P39" s="21">
        <v>0</v>
      </c>
    </row>
    <row r="40" spans="1:16" ht="15" customHeight="1">
      <c r="A40" s="19">
        <v>33</v>
      </c>
      <c r="B40" s="20" t="s">
        <v>43</v>
      </c>
      <c r="C40" s="24">
        <v>0</v>
      </c>
      <c r="D40" s="21">
        <v>0</v>
      </c>
      <c r="E40" s="24">
        <v>0</v>
      </c>
      <c r="F40" s="21">
        <v>0</v>
      </c>
      <c r="G40" s="24">
        <v>0</v>
      </c>
      <c r="H40" s="21">
        <v>0</v>
      </c>
      <c r="I40" s="24">
        <v>0</v>
      </c>
      <c r="J40" s="21">
        <v>0</v>
      </c>
      <c r="K40" s="24">
        <v>0</v>
      </c>
      <c r="L40" s="21">
        <v>0</v>
      </c>
      <c r="M40" s="24">
        <v>0</v>
      </c>
      <c r="N40" s="21">
        <v>0</v>
      </c>
      <c r="O40" s="24">
        <v>0</v>
      </c>
      <c r="P40" s="21">
        <v>0</v>
      </c>
    </row>
    <row r="41" spans="1:16" ht="15" customHeight="1">
      <c r="A41" s="19">
        <v>34</v>
      </c>
      <c r="B41" s="20" t="s">
        <v>44</v>
      </c>
      <c r="C41" s="24">
        <v>0</v>
      </c>
      <c r="D41" s="21">
        <v>0</v>
      </c>
      <c r="E41" s="24">
        <v>0</v>
      </c>
      <c r="F41" s="21">
        <v>0</v>
      </c>
      <c r="G41" s="24">
        <v>0</v>
      </c>
      <c r="H41" s="21">
        <v>0</v>
      </c>
      <c r="I41" s="24">
        <v>0</v>
      </c>
      <c r="J41" s="21">
        <v>0</v>
      </c>
      <c r="K41" s="24">
        <v>0</v>
      </c>
      <c r="L41" s="21">
        <v>0</v>
      </c>
      <c r="M41" s="24">
        <v>0</v>
      </c>
      <c r="N41" s="21">
        <v>0</v>
      </c>
      <c r="O41" s="24">
        <v>0</v>
      </c>
      <c r="P41" s="21">
        <v>0</v>
      </c>
    </row>
    <row r="42" spans="1:16" ht="15" customHeight="1">
      <c r="A42" s="19">
        <v>35</v>
      </c>
      <c r="B42" s="20" t="s">
        <v>45</v>
      </c>
      <c r="C42" s="24">
        <v>0</v>
      </c>
      <c r="D42" s="21">
        <v>0</v>
      </c>
      <c r="E42" s="24">
        <v>0</v>
      </c>
      <c r="F42" s="21">
        <v>0</v>
      </c>
      <c r="G42" s="24">
        <v>0</v>
      </c>
      <c r="H42" s="21">
        <v>0</v>
      </c>
      <c r="I42" s="24">
        <v>0</v>
      </c>
      <c r="J42" s="21">
        <v>0</v>
      </c>
      <c r="K42" s="24">
        <v>0</v>
      </c>
      <c r="L42" s="21">
        <v>0</v>
      </c>
      <c r="M42" s="24">
        <v>4</v>
      </c>
      <c r="N42" s="21">
        <v>194</v>
      </c>
      <c r="O42" s="24">
        <v>0</v>
      </c>
      <c r="P42" s="21">
        <v>0</v>
      </c>
    </row>
    <row r="43" spans="1:16" ht="15" customHeight="1">
      <c r="A43" s="19">
        <v>36</v>
      </c>
      <c r="B43" s="20" t="s">
        <v>46</v>
      </c>
      <c r="C43" s="24">
        <v>0</v>
      </c>
      <c r="D43" s="21">
        <v>0</v>
      </c>
      <c r="E43" s="24">
        <v>0</v>
      </c>
      <c r="F43" s="21">
        <v>0</v>
      </c>
      <c r="G43" s="24">
        <v>0</v>
      </c>
      <c r="H43" s="21">
        <v>0</v>
      </c>
      <c r="I43" s="24">
        <v>0</v>
      </c>
      <c r="J43" s="21">
        <v>0</v>
      </c>
      <c r="K43" s="24">
        <v>0</v>
      </c>
      <c r="L43" s="21">
        <v>0</v>
      </c>
      <c r="M43" s="24">
        <v>1081</v>
      </c>
      <c r="N43" s="21">
        <v>2881</v>
      </c>
      <c r="O43" s="24">
        <v>46</v>
      </c>
      <c r="P43" s="21">
        <v>1</v>
      </c>
    </row>
    <row r="44" spans="1:16" ht="15" customHeight="1">
      <c r="A44" s="19">
        <v>37</v>
      </c>
      <c r="B44" s="20" t="s">
        <v>47</v>
      </c>
      <c r="C44" s="24">
        <v>0</v>
      </c>
      <c r="D44" s="21">
        <v>0</v>
      </c>
      <c r="E44" s="24">
        <v>0</v>
      </c>
      <c r="F44" s="21">
        <v>0</v>
      </c>
      <c r="G44" s="24">
        <v>0</v>
      </c>
      <c r="H44" s="21">
        <v>0</v>
      </c>
      <c r="I44" s="24">
        <v>0</v>
      </c>
      <c r="J44" s="21">
        <v>0</v>
      </c>
      <c r="K44" s="24">
        <v>0</v>
      </c>
      <c r="L44" s="21">
        <v>0</v>
      </c>
      <c r="M44" s="24">
        <v>1</v>
      </c>
      <c r="N44" s="21">
        <v>1</v>
      </c>
      <c r="O44" s="24">
        <v>0</v>
      </c>
      <c r="P44" s="21">
        <v>0</v>
      </c>
    </row>
    <row r="45" spans="1:16" ht="15" customHeight="1">
      <c r="A45" s="19">
        <v>38</v>
      </c>
      <c r="B45" s="20" t="s">
        <v>48</v>
      </c>
      <c r="C45" s="24">
        <v>0</v>
      </c>
      <c r="D45" s="21">
        <v>0</v>
      </c>
      <c r="E45" s="24">
        <v>0</v>
      </c>
      <c r="F45" s="21">
        <v>0</v>
      </c>
      <c r="G45" s="24">
        <v>0</v>
      </c>
      <c r="H45" s="21">
        <v>0</v>
      </c>
      <c r="I45" s="24">
        <v>0</v>
      </c>
      <c r="J45" s="21">
        <v>0</v>
      </c>
      <c r="K45" s="24">
        <v>0</v>
      </c>
      <c r="L45" s="21">
        <v>0</v>
      </c>
      <c r="M45" s="24">
        <v>1</v>
      </c>
      <c r="N45" s="21">
        <v>0</v>
      </c>
      <c r="O45" s="24">
        <v>0</v>
      </c>
      <c r="P45" s="21">
        <v>0</v>
      </c>
    </row>
    <row r="46" spans="1:16" ht="15" customHeight="1">
      <c r="A46" s="19">
        <v>39</v>
      </c>
      <c r="B46" s="20" t="s">
        <v>49</v>
      </c>
      <c r="C46" s="24">
        <v>4</v>
      </c>
      <c r="D46" s="21">
        <v>5</v>
      </c>
      <c r="E46" s="24">
        <v>4</v>
      </c>
      <c r="F46" s="21">
        <v>5</v>
      </c>
      <c r="G46" s="24">
        <v>4</v>
      </c>
      <c r="H46" s="21">
        <v>3</v>
      </c>
      <c r="I46" s="24">
        <v>0</v>
      </c>
      <c r="J46" s="21">
        <v>0</v>
      </c>
      <c r="K46" s="24">
        <v>0</v>
      </c>
      <c r="L46" s="21">
        <v>0</v>
      </c>
      <c r="M46" s="24">
        <v>0</v>
      </c>
      <c r="N46" s="21">
        <v>0</v>
      </c>
      <c r="O46" s="24">
        <v>0</v>
      </c>
      <c r="P46" s="21">
        <v>0</v>
      </c>
    </row>
    <row r="47" spans="1:16" ht="15" customHeight="1">
      <c r="A47" s="19">
        <v>40</v>
      </c>
      <c r="B47" s="20" t="s">
        <v>50</v>
      </c>
      <c r="C47" s="24">
        <v>0</v>
      </c>
      <c r="D47" s="21">
        <v>0</v>
      </c>
      <c r="E47" s="24">
        <v>0</v>
      </c>
      <c r="F47" s="21">
        <v>0</v>
      </c>
      <c r="G47" s="24">
        <v>0</v>
      </c>
      <c r="H47" s="21">
        <v>0</v>
      </c>
      <c r="I47" s="24">
        <v>0</v>
      </c>
      <c r="J47" s="21">
        <v>0</v>
      </c>
      <c r="K47" s="24">
        <v>0</v>
      </c>
      <c r="L47" s="21">
        <v>0</v>
      </c>
      <c r="M47" s="24">
        <v>0</v>
      </c>
      <c r="N47" s="21">
        <v>0</v>
      </c>
      <c r="O47" s="24">
        <v>0</v>
      </c>
      <c r="P47" s="21">
        <v>0</v>
      </c>
    </row>
    <row r="48" spans="1:16" ht="15" customHeight="1">
      <c r="A48" s="19">
        <v>41</v>
      </c>
      <c r="B48" s="20" t="s">
        <v>51</v>
      </c>
      <c r="C48" s="24">
        <v>211</v>
      </c>
      <c r="D48" s="21">
        <v>42</v>
      </c>
      <c r="E48" s="24">
        <v>211</v>
      </c>
      <c r="F48" s="21">
        <v>42</v>
      </c>
      <c r="G48" s="24">
        <v>211</v>
      </c>
      <c r="H48" s="21">
        <v>42</v>
      </c>
      <c r="I48" s="24">
        <v>0</v>
      </c>
      <c r="J48" s="21">
        <v>0</v>
      </c>
      <c r="K48" s="24">
        <v>0</v>
      </c>
      <c r="L48" s="21">
        <v>0</v>
      </c>
      <c r="M48" s="24">
        <v>887</v>
      </c>
      <c r="N48" s="21">
        <v>61</v>
      </c>
      <c r="O48" s="24">
        <v>0</v>
      </c>
      <c r="P48" s="21">
        <v>0</v>
      </c>
    </row>
    <row r="49" spans="1:16" ht="15" customHeight="1">
      <c r="A49" s="19">
        <v>42</v>
      </c>
      <c r="B49" s="20" t="s">
        <v>52</v>
      </c>
      <c r="C49" s="24">
        <v>0</v>
      </c>
      <c r="D49" s="21">
        <v>0</v>
      </c>
      <c r="E49" s="24">
        <v>0</v>
      </c>
      <c r="F49" s="21">
        <v>0</v>
      </c>
      <c r="G49" s="24">
        <v>0</v>
      </c>
      <c r="H49" s="21">
        <v>0</v>
      </c>
      <c r="I49" s="24">
        <v>0</v>
      </c>
      <c r="J49" s="21">
        <v>0</v>
      </c>
      <c r="K49" s="24">
        <v>0</v>
      </c>
      <c r="L49" s="21">
        <v>0</v>
      </c>
      <c r="M49" s="24">
        <v>0</v>
      </c>
      <c r="N49" s="21">
        <v>0</v>
      </c>
      <c r="O49" s="24">
        <v>0</v>
      </c>
      <c r="P49" s="21">
        <v>0</v>
      </c>
    </row>
    <row r="50" spans="1:16" ht="15" customHeight="1">
      <c r="A50" s="19">
        <v>43</v>
      </c>
      <c r="B50" s="20" t="s">
        <v>53</v>
      </c>
      <c r="C50" s="24">
        <v>0</v>
      </c>
      <c r="D50" s="21">
        <v>0</v>
      </c>
      <c r="E50" s="24">
        <v>0</v>
      </c>
      <c r="F50" s="21">
        <v>0</v>
      </c>
      <c r="G50" s="24">
        <v>0</v>
      </c>
      <c r="H50" s="21">
        <v>0</v>
      </c>
      <c r="I50" s="24">
        <v>0</v>
      </c>
      <c r="J50" s="21">
        <v>0</v>
      </c>
      <c r="K50" s="24">
        <v>0</v>
      </c>
      <c r="L50" s="21">
        <v>0</v>
      </c>
      <c r="M50" s="24">
        <v>0</v>
      </c>
      <c r="N50" s="21">
        <v>0</v>
      </c>
      <c r="O50" s="24">
        <v>0</v>
      </c>
      <c r="P50" s="21">
        <v>0</v>
      </c>
    </row>
    <row r="51" spans="1:16" ht="15" customHeight="1">
      <c r="A51" s="19">
        <v>44</v>
      </c>
      <c r="B51" s="20" t="s">
        <v>54</v>
      </c>
      <c r="C51" s="24">
        <v>0</v>
      </c>
      <c r="D51" s="21">
        <v>0</v>
      </c>
      <c r="E51" s="24">
        <v>0</v>
      </c>
      <c r="F51" s="21">
        <v>0</v>
      </c>
      <c r="G51" s="24">
        <v>0</v>
      </c>
      <c r="H51" s="21">
        <v>0</v>
      </c>
      <c r="I51" s="24">
        <v>0</v>
      </c>
      <c r="J51" s="21">
        <v>0</v>
      </c>
      <c r="K51" s="24">
        <v>0</v>
      </c>
      <c r="L51" s="21">
        <v>0</v>
      </c>
      <c r="M51" s="24">
        <v>0</v>
      </c>
      <c r="N51" s="21">
        <v>0</v>
      </c>
      <c r="O51" s="24">
        <v>0</v>
      </c>
      <c r="P51" s="21">
        <v>0</v>
      </c>
    </row>
    <row r="52" spans="1:16" ht="15" customHeight="1">
      <c r="A52" s="19">
        <v>45</v>
      </c>
      <c r="B52" s="20" t="s">
        <v>55</v>
      </c>
      <c r="C52" s="24">
        <v>0</v>
      </c>
      <c r="D52" s="21">
        <v>0</v>
      </c>
      <c r="E52" s="24">
        <v>0</v>
      </c>
      <c r="F52" s="21">
        <v>0</v>
      </c>
      <c r="G52" s="24">
        <v>0</v>
      </c>
      <c r="H52" s="21">
        <v>0</v>
      </c>
      <c r="I52" s="24">
        <v>0</v>
      </c>
      <c r="J52" s="21">
        <v>0</v>
      </c>
      <c r="K52" s="24">
        <v>0</v>
      </c>
      <c r="L52" s="21">
        <v>0</v>
      </c>
      <c r="M52" s="24">
        <v>0</v>
      </c>
      <c r="N52" s="21">
        <v>0</v>
      </c>
      <c r="O52" s="24">
        <v>0</v>
      </c>
      <c r="P52" s="21">
        <v>0</v>
      </c>
    </row>
    <row r="53" spans="1:16" ht="15" customHeight="1">
      <c r="A53" s="19">
        <v>46</v>
      </c>
      <c r="B53" s="20" t="s">
        <v>315</v>
      </c>
      <c r="C53" s="24">
        <v>0</v>
      </c>
      <c r="D53" s="21">
        <v>0</v>
      </c>
      <c r="E53" s="24">
        <v>0</v>
      </c>
      <c r="F53" s="21">
        <v>0</v>
      </c>
      <c r="G53" s="24">
        <v>0</v>
      </c>
      <c r="H53" s="21">
        <v>0</v>
      </c>
      <c r="I53" s="24">
        <v>0</v>
      </c>
      <c r="J53" s="21">
        <v>0</v>
      </c>
      <c r="K53" s="24">
        <v>0</v>
      </c>
      <c r="L53" s="21">
        <v>0</v>
      </c>
      <c r="M53" s="24">
        <v>0</v>
      </c>
      <c r="N53" s="21">
        <v>0</v>
      </c>
      <c r="O53" s="24">
        <v>0</v>
      </c>
      <c r="P53" s="21">
        <v>0</v>
      </c>
    </row>
    <row r="54" spans="1:16" s="60" customFormat="1" ht="15" customHeight="1">
      <c r="A54" s="13"/>
      <c r="B54" s="13" t="s">
        <v>31</v>
      </c>
      <c r="C54" s="28">
        <f>SUM(C35:C53)</f>
        <v>11913</v>
      </c>
      <c r="D54" s="22">
        <f aca="true" t="shared" si="2" ref="D54:P54">SUM(D35:D53)</f>
        <v>7239</v>
      </c>
      <c r="E54" s="28">
        <f t="shared" si="2"/>
        <v>11913</v>
      </c>
      <c r="F54" s="22">
        <f t="shared" si="2"/>
        <v>7239</v>
      </c>
      <c r="G54" s="28">
        <f t="shared" si="2"/>
        <v>11913</v>
      </c>
      <c r="H54" s="22">
        <f t="shared" si="2"/>
        <v>7237</v>
      </c>
      <c r="I54" s="28">
        <f t="shared" si="2"/>
        <v>5233</v>
      </c>
      <c r="J54" s="22">
        <f t="shared" si="2"/>
        <v>5978</v>
      </c>
      <c r="K54" s="28">
        <f t="shared" si="2"/>
        <v>5233</v>
      </c>
      <c r="L54" s="22">
        <f t="shared" si="2"/>
        <v>5978</v>
      </c>
      <c r="M54" s="28">
        <f t="shared" si="2"/>
        <v>16252</v>
      </c>
      <c r="N54" s="22">
        <f t="shared" si="2"/>
        <v>14952</v>
      </c>
      <c r="O54" s="28">
        <f t="shared" si="2"/>
        <v>500</v>
      </c>
      <c r="P54" s="22">
        <f t="shared" si="2"/>
        <v>241</v>
      </c>
    </row>
    <row r="55" spans="1:16" ht="15" customHeight="1">
      <c r="A55" s="19">
        <v>47</v>
      </c>
      <c r="B55" s="20" t="s">
        <v>56</v>
      </c>
      <c r="C55" s="24">
        <v>128</v>
      </c>
      <c r="D55" s="21">
        <v>116</v>
      </c>
      <c r="E55" s="24">
        <v>55</v>
      </c>
      <c r="F55" s="21">
        <v>56</v>
      </c>
      <c r="G55" s="24">
        <v>48</v>
      </c>
      <c r="H55" s="21">
        <v>29</v>
      </c>
      <c r="I55" s="24">
        <v>18</v>
      </c>
      <c r="J55" s="21">
        <v>20</v>
      </c>
      <c r="K55" s="24">
        <v>55</v>
      </c>
      <c r="L55" s="21">
        <v>40</v>
      </c>
      <c r="M55" s="24">
        <v>15799</v>
      </c>
      <c r="N55" s="21">
        <v>7360</v>
      </c>
      <c r="O55" s="24">
        <v>6531</v>
      </c>
      <c r="P55" s="21">
        <v>2663</v>
      </c>
    </row>
    <row r="56" spans="1:16" ht="15" customHeight="1">
      <c r="A56" s="19">
        <v>48</v>
      </c>
      <c r="B56" s="120" t="s">
        <v>57</v>
      </c>
      <c r="C56" s="188">
        <v>1761</v>
      </c>
      <c r="D56" s="188">
        <v>980</v>
      </c>
      <c r="E56" s="188">
        <v>1513</v>
      </c>
      <c r="F56" s="188">
        <v>774</v>
      </c>
      <c r="G56" s="188">
        <v>1513</v>
      </c>
      <c r="H56" s="188">
        <v>666</v>
      </c>
      <c r="I56" s="188">
        <v>248</v>
      </c>
      <c r="J56" s="188">
        <v>206</v>
      </c>
      <c r="K56" s="188">
        <v>0</v>
      </c>
      <c r="L56" s="188">
        <v>0</v>
      </c>
      <c r="M56" s="188">
        <v>18449</v>
      </c>
      <c r="N56" s="188">
        <v>9693</v>
      </c>
      <c r="O56" s="188">
        <v>5411</v>
      </c>
      <c r="P56" s="188">
        <v>2589</v>
      </c>
    </row>
    <row r="57" spans="1:16" ht="15" customHeight="1">
      <c r="A57" s="19">
        <v>49</v>
      </c>
      <c r="B57" s="120" t="s">
        <v>58</v>
      </c>
      <c r="C57" s="189">
        <v>431</v>
      </c>
      <c r="D57" s="188">
        <v>375</v>
      </c>
      <c r="E57" s="189">
        <v>364</v>
      </c>
      <c r="F57" s="188">
        <v>320</v>
      </c>
      <c r="G57" s="189">
        <v>337</v>
      </c>
      <c r="H57" s="188">
        <v>287</v>
      </c>
      <c r="I57" s="189">
        <v>37</v>
      </c>
      <c r="J57" s="188">
        <v>31</v>
      </c>
      <c r="K57" s="189">
        <v>67</v>
      </c>
      <c r="L57" s="188">
        <v>55</v>
      </c>
      <c r="M57" s="189">
        <v>16990</v>
      </c>
      <c r="N57" s="188">
        <v>14944</v>
      </c>
      <c r="O57" s="189">
        <v>920</v>
      </c>
      <c r="P57" s="188">
        <v>385</v>
      </c>
    </row>
    <row r="58" spans="1:16" s="60" customFormat="1" ht="15" customHeight="1">
      <c r="A58" s="13"/>
      <c r="B58" s="13" t="s">
        <v>31</v>
      </c>
      <c r="C58" s="28">
        <f>SUM(C55:C57)</f>
        <v>2320</v>
      </c>
      <c r="D58" s="22">
        <f aca="true" t="shared" si="3" ref="D58:P58">SUM(D55:D57)</f>
        <v>1471</v>
      </c>
      <c r="E58" s="28">
        <f t="shared" si="3"/>
        <v>1932</v>
      </c>
      <c r="F58" s="22">
        <f t="shared" si="3"/>
        <v>1150</v>
      </c>
      <c r="G58" s="28">
        <f t="shared" si="3"/>
        <v>1898</v>
      </c>
      <c r="H58" s="22">
        <f t="shared" si="3"/>
        <v>982</v>
      </c>
      <c r="I58" s="28">
        <f t="shared" si="3"/>
        <v>303</v>
      </c>
      <c r="J58" s="22">
        <f t="shared" si="3"/>
        <v>257</v>
      </c>
      <c r="K58" s="28">
        <f t="shared" si="3"/>
        <v>122</v>
      </c>
      <c r="L58" s="22">
        <f t="shared" si="3"/>
        <v>95</v>
      </c>
      <c r="M58" s="28">
        <f t="shared" si="3"/>
        <v>51238</v>
      </c>
      <c r="N58" s="22">
        <f t="shared" si="3"/>
        <v>31997</v>
      </c>
      <c r="O58" s="28">
        <f t="shared" si="3"/>
        <v>12862</v>
      </c>
      <c r="P58" s="22">
        <f t="shared" si="3"/>
        <v>5637</v>
      </c>
    </row>
    <row r="59" spans="1:16" ht="15" customHeight="1">
      <c r="A59" s="19">
        <v>50</v>
      </c>
      <c r="B59" s="20" t="s">
        <v>59</v>
      </c>
      <c r="C59" s="24"/>
      <c r="D59" s="21"/>
      <c r="E59" s="24"/>
      <c r="F59" s="21"/>
      <c r="G59" s="24"/>
      <c r="H59" s="21"/>
      <c r="I59" s="24"/>
      <c r="J59" s="21"/>
      <c r="K59" s="24"/>
      <c r="L59" s="21"/>
      <c r="M59" s="24"/>
      <c r="N59" s="21"/>
      <c r="O59" s="24"/>
      <c r="P59" s="21"/>
    </row>
    <row r="60" spans="1:16" ht="15" customHeight="1">
      <c r="A60" s="19">
        <v>51</v>
      </c>
      <c r="B60" s="20" t="s">
        <v>60</v>
      </c>
      <c r="C60" s="24"/>
      <c r="D60" s="21"/>
      <c r="E60" s="24"/>
      <c r="F60" s="21"/>
      <c r="G60" s="24"/>
      <c r="H60" s="21"/>
      <c r="I60" s="24"/>
      <c r="J60" s="21"/>
      <c r="K60" s="24"/>
      <c r="L60" s="21"/>
      <c r="M60" s="24"/>
      <c r="N60" s="21"/>
      <c r="O60" s="24"/>
      <c r="P60" s="21"/>
    </row>
    <row r="61" spans="1:16" s="60" customFormat="1" ht="15" customHeight="1">
      <c r="A61" s="13"/>
      <c r="B61" s="13" t="s">
        <v>31</v>
      </c>
      <c r="C61" s="28">
        <f>SUM(C59:C60)</f>
        <v>0</v>
      </c>
      <c r="D61" s="22">
        <f aca="true" t="shared" si="4" ref="D61:P61">SUM(D59:D60)</f>
        <v>0</v>
      </c>
      <c r="E61" s="28">
        <f t="shared" si="4"/>
        <v>0</v>
      </c>
      <c r="F61" s="22">
        <f t="shared" si="4"/>
        <v>0</v>
      </c>
      <c r="G61" s="28">
        <f t="shared" si="4"/>
        <v>0</v>
      </c>
      <c r="H61" s="22">
        <f t="shared" si="4"/>
        <v>0</v>
      </c>
      <c r="I61" s="28">
        <f t="shared" si="4"/>
        <v>0</v>
      </c>
      <c r="J61" s="22">
        <f t="shared" si="4"/>
        <v>0</v>
      </c>
      <c r="K61" s="28">
        <f t="shared" si="4"/>
        <v>0</v>
      </c>
      <c r="L61" s="22">
        <f t="shared" si="4"/>
        <v>0</v>
      </c>
      <c r="M61" s="28">
        <f t="shared" si="4"/>
        <v>0</v>
      </c>
      <c r="N61" s="22">
        <f t="shared" si="4"/>
        <v>0</v>
      </c>
      <c r="O61" s="28">
        <f t="shared" si="4"/>
        <v>0</v>
      </c>
      <c r="P61" s="22">
        <f t="shared" si="4"/>
        <v>0</v>
      </c>
    </row>
    <row r="62" spans="1:16" s="60" customFormat="1" ht="15" customHeight="1">
      <c r="A62" s="413" t="s">
        <v>0</v>
      </c>
      <c r="B62" s="414"/>
      <c r="C62" s="28">
        <f>SUM(C61,C58,C54,C34,C27)</f>
        <v>22839</v>
      </c>
      <c r="D62" s="22">
        <f aca="true" t="shared" si="5" ref="D62:P62">SUM(D61,D58,D54,D34,D27)</f>
        <v>22405</v>
      </c>
      <c r="E62" s="28">
        <f t="shared" si="5"/>
        <v>21975</v>
      </c>
      <c r="F62" s="22">
        <f t="shared" si="5"/>
        <v>21389</v>
      </c>
      <c r="G62" s="28">
        <f t="shared" si="5"/>
        <v>21592</v>
      </c>
      <c r="H62" s="22">
        <f t="shared" si="5"/>
        <v>18093</v>
      </c>
      <c r="I62" s="28">
        <f t="shared" si="5"/>
        <v>5850</v>
      </c>
      <c r="J62" s="22">
        <f t="shared" si="5"/>
        <v>6548</v>
      </c>
      <c r="K62" s="28">
        <f t="shared" si="5"/>
        <v>5520</v>
      </c>
      <c r="L62" s="22">
        <f t="shared" si="5"/>
        <v>6416</v>
      </c>
      <c r="M62" s="28">
        <f t="shared" si="5"/>
        <v>328714</v>
      </c>
      <c r="N62" s="22">
        <f t="shared" si="5"/>
        <v>358283</v>
      </c>
      <c r="O62" s="28">
        <f t="shared" si="5"/>
        <v>64717</v>
      </c>
      <c r="P62" s="22">
        <f t="shared" si="5"/>
        <v>43424</v>
      </c>
    </row>
  </sheetData>
  <sheetProtection/>
  <mergeCells count="16">
    <mergeCell ref="A1:P1"/>
    <mergeCell ref="A2:P2"/>
    <mergeCell ref="H3:I3"/>
    <mergeCell ref="J3:K3"/>
    <mergeCell ref="L3:M3"/>
    <mergeCell ref="N3:O3"/>
    <mergeCell ref="K4:L4"/>
    <mergeCell ref="M4:N4"/>
    <mergeCell ref="O4:P4"/>
    <mergeCell ref="A62:B62"/>
    <mergeCell ref="A4:A5"/>
    <mergeCell ref="B4:B5"/>
    <mergeCell ref="C4:D4"/>
    <mergeCell ref="E4:F4"/>
    <mergeCell ref="G4:H4"/>
    <mergeCell ref="I4:J4"/>
  </mergeCells>
  <conditionalFormatting sqref="H3 J3 L3 P3">
    <cfRule type="cellIs" priority="2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4"/>
  </sheetPr>
  <dimension ref="A1:G60"/>
  <sheetViews>
    <sheetView zoomScalePageLayoutView="0" workbookViewId="0" topLeftCell="A1">
      <pane xSplit="2" ySplit="4" topLeftCell="C17" activePane="bottomRight" state="frozen"/>
      <selection pane="topLeft" activeCell="N4" sqref="N4:O4"/>
      <selection pane="topRight" activeCell="N4" sqref="N4:O4"/>
      <selection pane="bottomLeft" activeCell="N4" sqref="N4:O4"/>
      <selection pane="bottomRight" activeCell="B57" sqref="B57"/>
    </sheetView>
  </sheetViews>
  <sheetFormatPr defaultColWidth="9.140625" defaultRowHeight="12.75"/>
  <cols>
    <col min="1" max="1" width="5.7109375" style="54" bestFit="1" customWidth="1"/>
    <col min="2" max="2" width="27.7109375" style="54" bestFit="1" customWidth="1"/>
    <col min="3" max="16384" width="9.140625" style="54" customWidth="1"/>
  </cols>
  <sheetData>
    <row r="1" spans="1:7" ht="14.25">
      <c r="A1" s="419" t="s">
        <v>527</v>
      </c>
      <c r="B1" s="419"/>
      <c r="C1" s="419"/>
      <c r="D1" s="419"/>
      <c r="E1" s="419"/>
      <c r="F1" s="419"/>
      <c r="G1" s="419"/>
    </row>
    <row r="2" spans="1:7" ht="15.75">
      <c r="A2" s="420" t="s">
        <v>95</v>
      </c>
      <c r="B2" s="420"/>
      <c r="C2" s="420"/>
      <c r="D2" s="420"/>
      <c r="E2" s="420"/>
      <c r="F2" s="420"/>
      <c r="G2" s="420"/>
    </row>
    <row r="3" spans="1:7" ht="25.5" customHeight="1">
      <c r="A3" s="66"/>
      <c r="B3" s="37" t="s">
        <v>66</v>
      </c>
      <c r="C3" s="35"/>
      <c r="D3" s="16"/>
      <c r="E3" s="16"/>
      <c r="F3" s="556" t="s">
        <v>204</v>
      </c>
      <c r="G3" s="556"/>
    </row>
    <row r="4" spans="1:7" ht="38.25">
      <c r="A4" s="9" t="s">
        <v>3</v>
      </c>
      <c r="B4" s="9" t="s">
        <v>4</v>
      </c>
      <c r="C4" s="9" t="s">
        <v>150</v>
      </c>
      <c r="D4" s="9" t="s">
        <v>199</v>
      </c>
      <c r="E4" s="9" t="s">
        <v>200</v>
      </c>
      <c r="F4" s="9" t="s">
        <v>201</v>
      </c>
      <c r="G4" s="9" t="s">
        <v>202</v>
      </c>
    </row>
    <row r="5" spans="1:7" ht="15" customHeight="1">
      <c r="A5" s="19">
        <v>1</v>
      </c>
      <c r="B5" s="20" t="s">
        <v>10</v>
      </c>
      <c r="C5" s="24">
        <v>155</v>
      </c>
      <c r="D5" s="24">
        <v>0</v>
      </c>
      <c r="E5" s="24">
        <v>0</v>
      </c>
      <c r="F5" s="24">
        <v>0</v>
      </c>
      <c r="G5" s="24">
        <v>0</v>
      </c>
    </row>
    <row r="6" spans="1:7" ht="15" customHeight="1">
      <c r="A6" s="19">
        <v>2</v>
      </c>
      <c r="B6" s="20" t="s">
        <v>11</v>
      </c>
      <c r="C6" s="24">
        <v>14</v>
      </c>
      <c r="D6" s="24">
        <v>0</v>
      </c>
      <c r="E6" s="24">
        <v>0</v>
      </c>
      <c r="F6" s="24">
        <v>0</v>
      </c>
      <c r="G6" s="24">
        <v>0</v>
      </c>
    </row>
    <row r="7" spans="1:7" ht="15" customHeight="1">
      <c r="A7" s="19">
        <v>3</v>
      </c>
      <c r="B7" s="20" t="s">
        <v>12</v>
      </c>
      <c r="C7" s="24">
        <v>80</v>
      </c>
      <c r="D7" s="24">
        <v>0</v>
      </c>
      <c r="E7" s="24">
        <v>0</v>
      </c>
      <c r="F7" s="24">
        <v>0</v>
      </c>
      <c r="G7" s="24">
        <v>0</v>
      </c>
    </row>
    <row r="8" spans="1:7" ht="15" customHeight="1">
      <c r="A8" s="19">
        <v>4</v>
      </c>
      <c r="B8" s="20" t="s">
        <v>13</v>
      </c>
      <c r="C8" s="24">
        <v>675</v>
      </c>
      <c r="D8" s="24">
        <v>427</v>
      </c>
      <c r="E8" s="24">
        <v>152</v>
      </c>
      <c r="F8" s="24">
        <v>82</v>
      </c>
      <c r="G8" s="24">
        <v>2559</v>
      </c>
    </row>
    <row r="9" spans="1:7" ht="15" customHeight="1">
      <c r="A9" s="19">
        <v>5</v>
      </c>
      <c r="B9" s="20" t="s">
        <v>14</v>
      </c>
      <c r="C9" s="24">
        <v>275</v>
      </c>
      <c r="D9" s="24">
        <v>16</v>
      </c>
      <c r="E9" s="24">
        <v>6</v>
      </c>
      <c r="F9" s="24">
        <v>5</v>
      </c>
      <c r="G9" s="24">
        <v>30</v>
      </c>
    </row>
    <row r="10" spans="1:7" ht="15" customHeight="1">
      <c r="A10" s="19">
        <v>6</v>
      </c>
      <c r="B10" s="20" t="s">
        <v>15</v>
      </c>
      <c r="C10" s="24">
        <v>102</v>
      </c>
      <c r="D10" s="24">
        <v>36</v>
      </c>
      <c r="E10" s="24">
        <v>29</v>
      </c>
      <c r="F10" s="24">
        <v>12</v>
      </c>
      <c r="G10" s="24">
        <v>345</v>
      </c>
    </row>
    <row r="11" spans="1:7" ht="15" customHeight="1">
      <c r="A11" s="19">
        <v>7</v>
      </c>
      <c r="B11" s="20" t="s">
        <v>16</v>
      </c>
      <c r="C11" s="24">
        <v>752</v>
      </c>
      <c r="D11" s="24">
        <v>302</v>
      </c>
      <c r="E11" s="24">
        <v>60</v>
      </c>
      <c r="F11" s="24">
        <v>59</v>
      </c>
      <c r="G11" s="24">
        <v>1878</v>
      </c>
    </row>
    <row r="12" spans="1:7" ht="15" customHeight="1">
      <c r="A12" s="19">
        <v>8</v>
      </c>
      <c r="B12" s="20" t="s">
        <v>17</v>
      </c>
      <c r="C12" s="24">
        <v>18</v>
      </c>
      <c r="D12" s="24">
        <v>0</v>
      </c>
      <c r="E12" s="24">
        <v>0</v>
      </c>
      <c r="F12" s="24">
        <v>0</v>
      </c>
      <c r="G12" s="24">
        <v>0</v>
      </c>
    </row>
    <row r="13" spans="1:7" ht="15" customHeight="1">
      <c r="A13" s="19">
        <v>9</v>
      </c>
      <c r="B13" s="20" t="s">
        <v>18</v>
      </c>
      <c r="C13" s="24">
        <v>137</v>
      </c>
      <c r="D13" s="24">
        <v>0</v>
      </c>
      <c r="E13" s="24">
        <v>0</v>
      </c>
      <c r="F13" s="24">
        <v>0</v>
      </c>
      <c r="G13" s="24">
        <v>71</v>
      </c>
    </row>
    <row r="14" spans="1:7" ht="15" customHeight="1">
      <c r="A14" s="19">
        <v>10</v>
      </c>
      <c r="B14" s="20" t="s">
        <v>19</v>
      </c>
      <c r="C14" s="24">
        <v>0</v>
      </c>
      <c r="D14" s="24">
        <v>84</v>
      </c>
      <c r="E14" s="24">
        <v>412</v>
      </c>
      <c r="F14" s="24">
        <v>378</v>
      </c>
      <c r="G14" s="24">
        <v>328</v>
      </c>
    </row>
    <row r="15" spans="1:7" ht="15" customHeight="1">
      <c r="A15" s="19">
        <v>11</v>
      </c>
      <c r="B15" s="20" t="s">
        <v>20</v>
      </c>
      <c r="C15" s="24">
        <v>75</v>
      </c>
      <c r="D15" s="24">
        <v>30</v>
      </c>
      <c r="E15" s="24">
        <v>6</v>
      </c>
      <c r="F15" s="24">
        <v>6</v>
      </c>
      <c r="G15" s="24">
        <v>45</v>
      </c>
    </row>
    <row r="16" spans="1:7" ht="15" customHeight="1">
      <c r="A16" s="19">
        <v>12</v>
      </c>
      <c r="B16" s="20" t="s">
        <v>21</v>
      </c>
      <c r="C16" s="24">
        <v>79</v>
      </c>
      <c r="D16" s="24">
        <v>0</v>
      </c>
      <c r="E16" s="24">
        <v>0</v>
      </c>
      <c r="F16" s="24">
        <v>0</v>
      </c>
      <c r="G16" s="24">
        <v>0</v>
      </c>
    </row>
    <row r="17" spans="1:7" ht="15" customHeight="1">
      <c r="A17" s="19">
        <v>13</v>
      </c>
      <c r="B17" s="20" t="s">
        <v>22</v>
      </c>
      <c r="C17" s="24">
        <v>298</v>
      </c>
      <c r="D17" s="24">
        <v>0</v>
      </c>
      <c r="E17" s="24">
        <v>0</v>
      </c>
      <c r="F17" s="24">
        <v>0</v>
      </c>
      <c r="G17" s="24">
        <v>38</v>
      </c>
    </row>
    <row r="18" spans="1:7" ht="15" customHeight="1">
      <c r="A18" s="19">
        <v>14</v>
      </c>
      <c r="B18" s="20" t="s">
        <v>23</v>
      </c>
      <c r="C18" s="24">
        <v>226</v>
      </c>
      <c r="D18" s="24">
        <v>0</v>
      </c>
      <c r="E18" s="24">
        <v>0</v>
      </c>
      <c r="F18" s="24">
        <v>0</v>
      </c>
      <c r="G18" s="24">
        <v>0</v>
      </c>
    </row>
    <row r="19" spans="1:7" ht="15" customHeight="1">
      <c r="A19" s="19">
        <v>15</v>
      </c>
      <c r="B19" s="20" t="s">
        <v>24</v>
      </c>
      <c r="C19" s="24">
        <v>290</v>
      </c>
      <c r="D19" s="189">
        <v>187</v>
      </c>
      <c r="E19" s="189">
        <v>47</v>
      </c>
      <c r="F19" s="189">
        <v>18</v>
      </c>
      <c r="G19" s="189">
        <v>284</v>
      </c>
    </row>
    <row r="20" spans="1:7" ht="15" customHeight="1">
      <c r="A20" s="19">
        <v>16</v>
      </c>
      <c r="B20" s="20" t="s">
        <v>25</v>
      </c>
      <c r="C20" s="24">
        <v>249</v>
      </c>
      <c r="D20" s="24">
        <v>0</v>
      </c>
      <c r="E20" s="24">
        <v>0</v>
      </c>
      <c r="F20" s="24">
        <v>0</v>
      </c>
      <c r="G20" s="24">
        <v>0</v>
      </c>
    </row>
    <row r="21" spans="1:7" ht="15" customHeight="1">
      <c r="A21" s="19">
        <v>17</v>
      </c>
      <c r="B21" s="20" t="s">
        <v>26</v>
      </c>
      <c r="C21" s="24">
        <v>342</v>
      </c>
      <c r="D21" s="24">
        <v>0</v>
      </c>
      <c r="E21" s="24">
        <v>0</v>
      </c>
      <c r="F21" s="24">
        <v>0</v>
      </c>
      <c r="G21" s="24">
        <v>0</v>
      </c>
    </row>
    <row r="22" spans="1:7" ht="15" customHeight="1">
      <c r="A22" s="19">
        <v>18</v>
      </c>
      <c r="B22" s="20" t="s">
        <v>27</v>
      </c>
      <c r="C22" s="24">
        <v>498</v>
      </c>
      <c r="D22" s="24">
        <v>10</v>
      </c>
      <c r="E22" s="24">
        <v>12</v>
      </c>
      <c r="F22" s="24">
        <v>10</v>
      </c>
      <c r="G22" s="24">
        <v>35</v>
      </c>
    </row>
    <row r="23" spans="1:7" ht="15" customHeight="1">
      <c r="A23" s="19">
        <v>19</v>
      </c>
      <c r="B23" s="20" t="s">
        <v>28</v>
      </c>
      <c r="C23" s="24">
        <v>20</v>
      </c>
      <c r="D23" s="24">
        <v>0</v>
      </c>
      <c r="E23" s="24">
        <v>0</v>
      </c>
      <c r="F23" s="24">
        <v>0</v>
      </c>
      <c r="G23" s="24">
        <v>0</v>
      </c>
    </row>
    <row r="24" spans="1:7" ht="15" customHeight="1">
      <c r="A24" s="19">
        <v>20</v>
      </c>
      <c r="B24" s="20" t="s">
        <v>29</v>
      </c>
      <c r="C24" s="24">
        <v>26</v>
      </c>
      <c r="D24" s="24">
        <v>3</v>
      </c>
      <c r="E24" s="24">
        <v>14</v>
      </c>
      <c r="F24" s="24">
        <v>13</v>
      </c>
      <c r="G24" s="24">
        <v>3</v>
      </c>
    </row>
    <row r="25" spans="1:7" ht="15" customHeight="1">
      <c r="A25" s="19">
        <v>21</v>
      </c>
      <c r="B25" s="20" t="s">
        <v>30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s="60" customFormat="1" ht="15" customHeight="1">
      <c r="A26" s="13"/>
      <c r="B26" s="13" t="s">
        <v>31</v>
      </c>
      <c r="C26" s="28">
        <f>SUM(C5:C25)</f>
        <v>4311</v>
      </c>
      <c r="D26" s="28">
        <f>SUM(D5:D25)</f>
        <v>1095</v>
      </c>
      <c r="E26" s="28">
        <f>SUM(E5:E25)</f>
        <v>738</v>
      </c>
      <c r="F26" s="28">
        <f>SUM(F5:F25)</f>
        <v>583</v>
      </c>
      <c r="G26" s="28">
        <f>SUM(G5:G25)</f>
        <v>5616</v>
      </c>
    </row>
    <row r="27" spans="1:7" ht="15" customHeight="1">
      <c r="A27" s="19">
        <v>22</v>
      </c>
      <c r="B27" s="20" t="s">
        <v>32</v>
      </c>
      <c r="C27" s="24">
        <v>8</v>
      </c>
      <c r="D27" s="24">
        <v>0</v>
      </c>
      <c r="E27" s="24">
        <v>0</v>
      </c>
      <c r="F27" s="24">
        <v>0</v>
      </c>
      <c r="G27" s="24">
        <v>0</v>
      </c>
    </row>
    <row r="28" spans="1:7" ht="15" customHeight="1">
      <c r="A28" s="19">
        <v>23</v>
      </c>
      <c r="B28" s="20" t="s">
        <v>33</v>
      </c>
      <c r="C28" s="24">
        <v>2</v>
      </c>
      <c r="D28" s="24">
        <v>0</v>
      </c>
      <c r="E28" s="24">
        <v>0</v>
      </c>
      <c r="F28" s="24">
        <v>0</v>
      </c>
      <c r="G28" s="24">
        <v>0</v>
      </c>
    </row>
    <row r="29" spans="1:7" ht="15" customHeight="1">
      <c r="A29" s="19">
        <v>24</v>
      </c>
      <c r="B29" s="20" t="s">
        <v>34</v>
      </c>
      <c r="C29" s="24">
        <v>6</v>
      </c>
      <c r="D29" s="24">
        <v>0</v>
      </c>
      <c r="E29" s="24">
        <v>0</v>
      </c>
      <c r="F29" s="24">
        <v>0</v>
      </c>
      <c r="G29" s="24">
        <v>0</v>
      </c>
    </row>
    <row r="30" spans="1:7" ht="15" customHeight="1">
      <c r="A30" s="19">
        <v>25</v>
      </c>
      <c r="B30" s="20" t="s">
        <v>35</v>
      </c>
      <c r="C30" s="24">
        <v>2</v>
      </c>
      <c r="D30" s="24">
        <v>0</v>
      </c>
      <c r="E30" s="24">
        <v>0</v>
      </c>
      <c r="F30" s="24">
        <v>0</v>
      </c>
      <c r="G30" s="24">
        <v>0</v>
      </c>
    </row>
    <row r="31" spans="1:7" ht="15" customHeight="1">
      <c r="A31" s="19">
        <v>26</v>
      </c>
      <c r="B31" s="20" t="s">
        <v>36</v>
      </c>
      <c r="C31" s="24">
        <v>16</v>
      </c>
      <c r="D31" s="24">
        <v>0</v>
      </c>
      <c r="E31" s="24">
        <v>0</v>
      </c>
      <c r="F31" s="24">
        <v>0</v>
      </c>
      <c r="G31" s="24">
        <v>0</v>
      </c>
    </row>
    <row r="32" spans="1:7" ht="15" customHeight="1">
      <c r="A32" s="19">
        <v>27</v>
      </c>
      <c r="B32" s="20" t="s">
        <v>37</v>
      </c>
      <c r="C32" s="24">
        <v>2690</v>
      </c>
      <c r="D32" s="24">
        <v>12</v>
      </c>
      <c r="E32" s="24">
        <v>6</v>
      </c>
      <c r="F32" s="24">
        <v>6</v>
      </c>
      <c r="G32" s="24">
        <v>190</v>
      </c>
    </row>
    <row r="33" spans="1:7" s="60" customFormat="1" ht="15" customHeight="1">
      <c r="A33" s="13"/>
      <c r="B33" s="13" t="s">
        <v>31</v>
      </c>
      <c r="C33" s="28">
        <f>SUM(C27:C32)</f>
        <v>2724</v>
      </c>
      <c r="D33" s="28">
        <f>SUM(D27:D32)</f>
        <v>12</v>
      </c>
      <c r="E33" s="28">
        <f>SUM(E27:E32)</f>
        <v>6</v>
      </c>
      <c r="F33" s="28">
        <f>SUM(F27:F32)</f>
        <v>6</v>
      </c>
      <c r="G33" s="28">
        <f>SUM(G27:G32)</f>
        <v>190</v>
      </c>
    </row>
    <row r="34" spans="1:7" ht="15" customHeight="1">
      <c r="A34" s="19">
        <v>28</v>
      </c>
      <c r="B34" s="20" t="s">
        <v>38</v>
      </c>
      <c r="C34" s="24">
        <v>215</v>
      </c>
      <c r="D34" s="24">
        <v>0</v>
      </c>
      <c r="E34" s="24">
        <v>0</v>
      </c>
      <c r="F34" s="24">
        <v>0</v>
      </c>
      <c r="G34" s="24">
        <v>0</v>
      </c>
    </row>
    <row r="35" spans="1:7" ht="15" customHeight="1">
      <c r="A35" s="19">
        <v>29</v>
      </c>
      <c r="B35" s="20" t="s">
        <v>39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5" customHeight="1">
      <c r="A36" s="19">
        <v>30</v>
      </c>
      <c r="B36" s="20" t="s">
        <v>40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5" customHeight="1">
      <c r="A37" s="19">
        <v>31</v>
      </c>
      <c r="B37" s="20" t="s">
        <v>41</v>
      </c>
      <c r="C37" s="24">
        <v>75</v>
      </c>
      <c r="D37" s="24">
        <v>0</v>
      </c>
      <c r="E37" s="24">
        <v>0</v>
      </c>
      <c r="F37" s="24">
        <v>0</v>
      </c>
      <c r="G37" s="24">
        <v>0</v>
      </c>
    </row>
    <row r="38" spans="1:7" ht="15" customHeight="1">
      <c r="A38" s="19">
        <v>32</v>
      </c>
      <c r="B38" s="20" t="s">
        <v>42</v>
      </c>
      <c r="C38" s="24">
        <v>175</v>
      </c>
      <c r="D38" s="24">
        <v>0</v>
      </c>
      <c r="E38" s="24">
        <v>0</v>
      </c>
      <c r="F38" s="24">
        <v>0</v>
      </c>
      <c r="G38" s="24">
        <v>0</v>
      </c>
    </row>
    <row r="39" spans="1:7" ht="15" customHeight="1">
      <c r="A39" s="19">
        <v>33</v>
      </c>
      <c r="B39" s="20" t="s">
        <v>43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5" customHeight="1">
      <c r="A40" s="19">
        <v>34</v>
      </c>
      <c r="B40" s="20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5" customHeight="1">
      <c r="A41" s="19">
        <v>35</v>
      </c>
      <c r="B41" s="20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5" customHeight="1">
      <c r="A42" s="19">
        <v>36</v>
      </c>
      <c r="B42" s="20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5" customHeight="1">
      <c r="A43" s="19">
        <v>37</v>
      </c>
      <c r="B43" s="20" t="s">
        <v>48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15" customHeight="1">
      <c r="A44" s="19">
        <v>38</v>
      </c>
      <c r="B44" s="20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5" customHeight="1">
      <c r="A45" s="19">
        <v>39</v>
      </c>
      <c r="B45" s="20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5" customHeight="1">
      <c r="A46" s="19">
        <v>40</v>
      </c>
      <c r="B46" s="20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15" customHeight="1">
      <c r="A47" s="19">
        <v>41</v>
      </c>
      <c r="B47" s="20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15" customHeight="1">
      <c r="A48" s="19">
        <v>42</v>
      </c>
      <c r="B48" s="20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15" customHeight="1">
      <c r="A49" s="19">
        <v>43</v>
      </c>
      <c r="B49" s="20" t="s">
        <v>54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5" customHeight="1">
      <c r="A50" s="19">
        <v>44</v>
      </c>
      <c r="B50" s="20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5" customHeight="1">
      <c r="A51" s="19">
        <v>45</v>
      </c>
      <c r="B51" s="20" t="s">
        <v>315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s="60" customFormat="1" ht="15" customHeight="1">
      <c r="A52" s="13"/>
      <c r="B52" s="13" t="s">
        <v>31</v>
      </c>
      <c r="C52" s="28">
        <f>SUM(C34:C51)</f>
        <v>465</v>
      </c>
      <c r="D52" s="28">
        <f>SUM(D34:D51)</f>
        <v>0</v>
      </c>
      <c r="E52" s="28">
        <f>SUM(E34:E51)</f>
        <v>0</v>
      </c>
      <c r="F52" s="28">
        <f>SUM(F34:F51)</f>
        <v>0</v>
      </c>
      <c r="G52" s="28">
        <f>SUM(G34:G51)</f>
        <v>0</v>
      </c>
    </row>
    <row r="53" spans="1:7" ht="15" customHeight="1">
      <c r="A53" s="19">
        <v>46</v>
      </c>
      <c r="B53" s="20" t="s">
        <v>56</v>
      </c>
      <c r="C53" s="24">
        <v>1860</v>
      </c>
      <c r="D53" s="24">
        <v>161</v>
      </c>
      <c r="E53" s="24">
        <v>55</v>
      </c>
      <c r="F53" s="24">
        <v>55</v>
      </c>
      <c r="G53" s="24">
        <v>18356</v>
      </c>
    </row>
    <row r="54" spans="1:7" ht="15" customHeight="1">
      <c r="A54" s="19">
        <v>47</v>
      </c>
      <c r="B54" s="120" t="s">
        <v>57</v>
      </c>
      <c r="C54" s="189">
        <v>1860</v>
      </c>
      <c r="D54" s="189">
        <v>237</v>
      </c>
      <c r="E54" s="189">
        <v>65</v>
      </c>
      <c r="F54" s="189">
        <v>65</v>
      </c>
      <c r="G54" s="189">
        <v>9878</v>
      </c>
    </row>
    <row r="55" spans="1:7" ht="15" customHeight="1">
      <c r="A55" s="19">
        <v>48</v>
      </c>
      <c r="B55" s="120" t="s">
        <v>58</v>
      </c>
      <c r="C55" s="189">
        <v>1140</v>
      </c>
      <c r="D55" s="189">
        <v>294</v>
      </c>
      <c r="E55" s="189">
        <v>1470</v>
      </c>
      <c r="F55" s="189">
        <v>1103</v>
      </c>
      <c r="G55" s="189">
        <v>13498</v>
      </c>
    </row>
    <row r="56" spans="1:7" s="60" customFormat="1" ht="15" customHeight="1">
      <c r="A56" s="13"/>
      <c r="B56" s="13" t="s">
        <v>31</v>
      </c>
      <c r="C56" s="28">
        <f>SUM(C53:C55)</f>
        <v>4860</v>
      </c>
      <c r="D56" s="28">
        <f>SUM(D53:D55)</f>
        <v>692</v>
      </c>
      <c r="E56" s="28">
        <f>SUM(E53:E55)</f>
        <v>1590</v>
      </c>
      <c r="F56" s="28">
        <f>SUM(F53:F55)</f>
        <v>1223</v>
      </c>
      <c r="G56" s="28">
        <f>SUM(G53:G55)</f>
        <v>41732</v>
      </c>
    </row>
    <row r="57" spans="1:7" ht="15" customHeight="1">
      <c r="A57" s="19">
        <v>49</v>
      </c>
      <c r="B57" s="20" t="s">
        <v>59</v>
      </c>
      <c r="C57" s="24">
        <v>1200</v>
      </c>
      <c r="D57" s="24">
        <v>642</v>
      </c>
      <c r="E57" s="24">
        <v>145</v>
      </c>
      <c r="F57" s="24">
        <v>145</v>
      </c>
      <c r="G57" s="24">
        <v>642</v>
      </c>
    </row>
    <row r="58" spans="1:7" ht="15" customHeight="1">
      <c r="A58" s="19">
        <v>50</v>
      </c>
      <c r="B58" s="20" t="s">
        <v>60</v>
      </c>
      <c r="C58" s="24">
        <v>700</v>
      </c>
      <c r="D58" s="24"/>
      <c r="E58" s="24"/>
      <c r="F58" s="24"/>
      <c r="G58" s="24"/>
    </row>
    <row r="59" spans="1:7" s="60" customFormat="1" ht="15" customHeight="1">
      <c r="A59" s="13"/>
      <c r="B59" s="13" t="s">
        <v>31</v>
      </c>
      <c r="C59" s="28">
        <f>SUM(C57:C58)</f>
        <v>1900</v>
      </c>
      <c r="D59" s="28">
        <f>SUM(D57:D58)</f>
        <v>642</v>
      </c>
      <c r="E59" s="28">
        <f>SUM(E57:E58)</f>
        <v>145</v>
      </c>
      <c r="F59" s="28">
        <f>SUM(F57:F58)</f>
        <v>145</v>
      </c>
      <c r="G59" s="28">
        <f>SUM(G57:G58)</f>
        <v>642</v>
      </c>
    </row>
    <row r="60" spans="1:7" s="60" customFormat="1" ht="15" customHeight="1">
      <c r="A60" s="413" t="s">
        <v>0</v>
      </c>
      <c r="B60" s="414"/>
      <c r="C60" s="28">
        <f>SUM(C59,C56,C52,C33,C26)</f>
        <v>14260</v>
      </c>
      <c r="D60" s="28">
        <f>SUM(D59,D56,D52,D33,D26)</f>
        <v>2441</v>
      </c>
      <c r="E60" s="28">
        <f>SUM(E59,E56,E52,E33,E26)</f>
        <v>2479</v>
      </c>
      <c r="F60" s="28">
        <f>SUM(F59,F56,F52,F33,F26)</f>
        <v>1957</v>
      </c>
      <c r="G60" s="28">
        <f>SUM(G59,G56,G52,G33,G26)</f>
        <v>48180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sheetProtection/>
  <mergeCells count="4">
    <mergeCell ref="A60:B60"/>
    <mergeCell ref="F3:G3"/>
    <mergeCell ref="A1:G1"/>
    <mergeCell ref="A2:G2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4"/>
  </sheetPr>
  <dimension ref="A1:L61"/>
  <sheetViews>
    <sheetView zoomScalePageLayoutView="0" workbookViewId="0" topLeftCell="A1">
      <pane xSplit="2" ySplit="5" topLeftCell="E6" activePane="bottomRight" state="frozen"/>
      <selection pane="topLeft" activeCell="N4" sqref="N4:O4"/>
      <selection pane="topRight" activeCell="N4" sqref="N4:O4"/>
      <selection pane="bottomLeft" activeCell="N4" sqref="N4:O4"/>
      <selection pane="bottomRight" activeCell="I38" sqref="I38"/>
    </sheetView>
  </sheetViews>
  <sheetFormatPr defaultColWidth="9.140625" defaultRowHeight="12.75"/>
  <cols>
    <col min="1" max="1" width="5.7109375" style="57" bestFit="1" customWidth="1"/>
    <col min="2" max="2" width="23.140625" style="54" bestFit="1" customWidth="1"/>
    <col min="3" max="3" width="8.140625" style="82" bestFit="1" customWidth="1"/>
    <col min="4" max="4" width="12.57421875" style="84" bestFit="1" customWidth="1"/>
    <col min="5" max="5" width="12.57421875" style="82" bestFit="1" customWidth="1"/>
    <col min="6" max="6" width="10.8515625" style="84" bestFit="1" customWidth="1"/>
    <col min="7" max="7" width="9.00390625" style="54" bestFit="1" customWidth="1"/>
    <col min="8" max="8" width="7.8515625" style="54" bestFit="1" customWidth="1"/>
    <col min="9" max="9" width="7.28125" style="54" bestFit="1" customWidth="1"/>
    <col min="10" max="11" width="9.140625" style="65" customWidth="1"/>
    <col min="12" max="12" width="9.00390625" style="54" bestFit="1" customWidth="1"/>
    <col min="13" max="16384" width="9.140625" style="54" customWidth="1"/>
  </cols>
  <sheetData>
    <row r="1" spans="1:12" ht="14.25" customHeight="1">
      <c r="A1" s="419" t="s">
        <v>528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14.25">
      <c r="A3" s="66"/>
      <c r="B3" s="37" t="s">
        <v>66</v>
      </c>
      <c r="C3" s="35"/>
      <c r="D3" s="83"/>
      <c r="E3" s="87"/>
      <c r="F3" s="556"/>
      <c r="G3" s="556"/>
      <c r="H3" s="76"/>
      <c r="I3" s="556" t="s">
        <v>205</v>
      </c>
      <c r="J3" s="556"/>
      <c r="K3" s="77"/>
      <c r="L3" s="76"/>
    </row>
    <row r="4" spans="1:12" ht="12.75">
      <c r="A4" s="437" t="s">
        <v>3</v>
      </c>
      <c r="B4" s="437" t="s">
        <v>4</v>
      </c>
      <c r="C4" s="434" t="s">
        <v>206</v>
      </c>
      <c r="D4" s="435"/>
      <c r="E4" s="435"/>
      <c r="F4" s="435"/>
      <c r="G4" s="436"/>
      <c r="H4" s="434" t="s">
        <v>207</v>
      </c>
      <c r="I4" s="435"/>
      <c r="J4" s="435"/>
      <c r="K4" s="435"/>
      <c r="L4" s="436"/>
    </row>
    <row r="5" spans="1:12" ht="60">
      <c r="A5" s="438"/>
      <c r="B5" s="438"/>
      <c r="C5" s="86" t="s">
        <v>203</v>
      </c>
      <c r="D5" s="86" t="s">
        <v>199</v>
      </c>
      <c r="E5" s="81" t="s">
        <v>200</v>
      </c>
      <c r="F5" s="81" t="s">
        <v>201</v>
      </c>
      <c r="G5" s="86" t="s">
        <v>208</v>
      </c>
      <c r="H5" s="86" t="s">
        <v>150</v>
      </c>
      <c r="I5" s="86" t="s">
        <v>199</v>
      </c>
      <c r="J5" s="81" t="s">
        <v>200</v>
      </c>
      <c r="K5" s="81" t="s">
        <v>201</v>
      </c>
      <c r="L5" s="86" t="s">
        <v>208</v>
      </c>
    </row>
    <row r="6" spans="1:12" ht="15" customHeight="1">
      <c r="A6" s="19">
        <v>1</v>
      </c>
      <c r="B6" s="20" t="s">
        <v>10</v>
      </c>
      <c r="C6" s="24">
        <v>300</v>
      </c>
      <c r="D6" s="24">
        <v>0</v>
      </c>
      <c r="E6" s="21">
        <v>0</v>
      </c>
      <c r="F6" s="21">
        <v>0</v>
      </c>
      <c r="G6" s="24">
        <v>0</v>
      </c>
      <c r="H6" s="24">
        <v>0</v>
      </c>
      <c r="I6" s="24">
        <v>128</v>
      </c>
      <c r="J6" s="21">
        <v>27</v>
      </c>
      <c r="K6" s="21">
        <v>20</v>
      </c>
      <c r="L6" s="24">
        <v>1267</v>
      </c>
    </row>
    <row r="7" spans="1:12" ht="15" customHeight="1">
      <c r="A7" s="19">
        <v>2</v>
      </c>
      <c r="B7" s="20" t="s">
        <v>11</v>
      </c>
      <c r="C7" s="24">
        <v>0</v>
      </c>
      <c r="D7" s="24">
        <v>0</v>
      </c>
      <c r="E7" s="21">
        <v>0</v>
      </c>
      <c r="F7" s="21">
        <v>0</v>
      </c>
      <c r="G7" s="24">
        <v>0</v>
      </c>
      <c r="H7" s="24">
        <v>0</v>
      </c>
      <c r="I7" s="24">
        <v>0</v>
      </c>
      <c r="J7" s="21">
        <v>0</v>
      </c>
      <c r="K7" s="21">
        <v>0</v>
      </c>
      <c r="L7" s="24">
        <v>0</v>
      </c>
    </row>
    <row r="8" spans="1:12" ht="15" customHeight="1">
      <c r="A8" s="19">
        <v>3</v>
      </c>
      <c r="B8" s="20" t="s">
        <v>12</v>
      </c>
      <c r="C8" s="24">
        <v>0</v>
      </c>
      <c r="D8" s="24">
        <v>156</v>
      </c>
      <c r="E8" s="21">
        <v>0</v>
      </c>
      <c r="F8" s="21">
        <v>0</v>
      </c>
      <c r="G8" s="24">
        <v>156</v>
      </c>
      <c r="H8" s="24">
        <v>0</v>
      </c>
      <c r="I8" s="24">
        <v>378</v>
      </c>
      <c r="J8" s="21">
        <v>6.89</v>
      </c>
      <c r="K8" s="21">
        <v>7</v>
      </c>
      <c r="L8" s="24">
        <v>378</v>
      </c>
    </row>
    <row r="9" spans="1:12" ht="15" customHeight="1">
      <c r="A9" s="19">
        <v>4</v>
      </c>
      <c r="B9" s="20" t="s">
        <v>13</v>
      </c>
      <c r="C9" s="24">
        <v>50</v>
      </c>
      <c r="D9" s="24">
        <v>41</v>
      </c>
      <c r="E9" s="21">
        <v>13</v>
      </c>
      <c r="F9" s="21">
        <v>8</v>
      </c>
      <c r="G9" s="24">
        <v>966</v>
      </c>
      <c r="H9" s="24">
        <v>3100</v>
      </c>
      <c r="I9" s="24">
        <v>298</v>
      </c>
      <c r="J9" s="21">
        <v>152</v>
      </c>
      <c r="K9" s="21">
        <v>82</v>
      </c>
      <c r="L9" s="24">
        <v>11554</v>
      </c>
    </row>
    <row r="10" spans="1:12" ht="15" customHeight="1">
      <c r="A10" s="19">
        <v>5</v>
      </c>
      <c r="B10" s="20" t="s">
        <v>14</v>
      </c>
      <c r="C10" s="24">
        <v>0</v>
      </c>
      <c r="D10" s="24">
        <v>16</v>
      </c>
      <c r="E10" s="21">
        <v>6</v>
      </c>
      <c r="F10" s="21">
        <v>5.45</v>
      </c>
      <c r="G10" s="24">
        <v>30</v>
      </c>
      <c r="H10" s="24">
        <v>38</v>
      </c>
      <c r="I10" s="24">
        <v>391</v>
      </c>
      <c r="J10" s="21">
        <v>127</v>
      </c>
      <c r="K10" s="21">
        <v>95</v>
      </c>
      <c r="L10" s="24">
        <v>1180</v>
      </c>
    </row>
    <row r="11" spans="1:12" ht="15" customHeight="1">
      <c r="A11" s="19">
        <v>6</v>
      </c>
      <c r="B11" s="20" t="s">
        <v>15</v>
      </c>
      <c r="C11" s="24">
        <v>0</v>
      </c>
      <c r="D11" s="24">
        <v>45</v>
      </c>
      <c r="E11" s="21">
        <v>19</v>
      </c>
      <c r="F11" s="21">
        <v>19</v>
      </c>
      <c r="G11" s="24">
        <v>623</v>
      </c>
      <c r="H11" s="24">
        <v>0</v>
      </c>
      <c r="I11" s="24">
        <v>2135</v>
      </c>
      <c r="J11" s="21">
        <v>494.12</v>
      </c>
      <c r="K11" s="21">
        <v>426</v>
      </c>
      <c r="L11" s="24">
        <v>1079</v>
      </c>
    </row>
    <row r="12" spans="1:12" ht="15" customHeight="1">
      <c r="A12" s="19">
        <v>7</v>
      </c>
      <c r="B12" s="20" t="s">
        <v>16</v>
      </c>
      <c r="C12" s="24">
        <v>500</v>
      </c>
      <c r="D12" s="24">
        <v>125</v>
      </c>
      <c r="E12" s="21">
        <v>8</v>
      </c>
      <c r="F12" s="21">
        <v>7</v>
      </c>
      <c r="G12" s="24">
        <v>304</v>
      </c>
      <c r="H12" s="24">
        <v>500</v>
      </c>
      <c r="I12" s="24">
        <v>58</v>
      </c>
      <c r="J12" s="21">
        <v>8</v>
      </c>
      <c r="K12" s="21">
        <v>8</v>
      </c>
      <c r="L12" s="24">
        <v>1014</v>
      </c>
    </row>
    <row r="13" spans="1:12" ht="15" customHeight="1">
      <c r="A13" s="19">
        <v>8</v>
      </c>
      <c r="B13" s="20" t="s">
        <v>17</v>
      </c>
      <c r="C13" s="24">
        <v>0</v>
      </c>
      <c r="D13" s="24">
        <v>18</v>
      </c>
      <c r="E13" s="21">
        <v>4</v>
      </c>
      <c r="F13" s="21">
        <v>4</v>
      </c>
      <c r="G13" s="24">
        <v>43</v>
      </c>
      <c r="H13" s="24">
        <v>0</v>
      </c>
      <c r="I13" s="24">
        <v>32</v>
      </c>
      <c r="J13" s="21">
        <v>8</v>
      </c>
      <c r="K13" s="21">
        <v>7</v>
      </c>
      <c r="L13" s="24">
        <v>57</v>
      </c>
    </row>
    <row r="14" spans="1:12" ht="15" customHeight="1">
      <c r="A14" s="19">
        <v>9</v>
      </c>
      <c r="B14" s="20" t="s">
        <v>18</v>
      </c>
      <c r="C14" s="24">
        <v>0</v>
      </c>
      <c r="D14" s="24">
        <v>0</v>
      </c>
      <c r="E14" s="21">
        <v>0</v>
      </c>
      <c r="F14" s="21">
        <v>0</v>
      </c>
      <c r="G14" s="24">
        <v>8</v>
      </c>
      <c r="H14" s="24">
        <v>0</v>
      </c>
      <c r="I14" s="24">
        <v>16</v>
      </c>
      <c r="J14" s="21">
        <v>4</v>
      </c>
      <c r="K14" s="21">
        <v>3</v>
      </c>
      <c r="L14" s="24">
        <v>528</v>
      </c>
    </row>
    <row r="15" spans="1:12" ht="15" customHeight="1">
      <c r="A15" s="19">
        <v>10</v>
      </c>
      <c r="B15" s="20" t="s">
        <v>19</v>
      </c>
      <c r="C15" s="24">
        <v>0</v>
      </c>
      <c r="D15" s="24">
        <v>0</v>
      </c>
      <c r="E15" s="21">
        <v>0</v>
      </c>
      <c r="F15" s="21">
        <v>0</v>
      </c>
      <c r="G15" s="24">
        <v>0</v>
      </c>
      <c r="H15" s="24">
        <v>0</v>
      </c>
      <c r="I15" s="24">
        <v>0</v>
      </c>
      <c r="J15" s="21">
        <v>30.72</v>
      </c>
      <c r="K15" s="21">
        <v>23</v>
      </c>
      <c r="L15" s="24">
        <v>0</v>
      </c>
    </row>
    <row r="16" spans="1:12" ht="15" customHeight="1">
      <c r="A16" s="19">
        <v>11</v>
      </c>
      <c r="B16" s="20" t="s">
        <v>20</v>
      </c>
      <c r="C16" s="24">
        <v>0</v>
      </c>
      <c r="D16" s="24">
        <v>30</v>
      </c>
      <c r="E16" s="21">
        <v>6</v>
      </c>
      <c r="F16" s="21">
        <v>6</v>
      </c>
      <c r="G16" s="24">
        <v>49</v>
      </c>
      <c r="H16" s="24">
        <v>0</v>
      </c>
      <c r="I16" s="24">
        <v>30</v>
      </c>
      <c r="J16" s="21">
        <v>6</v>
      </c>
      <c r="K16" s="21">
        <v>6</v>
      </c>
      <c r="L16" s="24">
        <v>49</v>
      </c>
    </row>
    <row r="17" spans="1:12" ht="15" customHeight="1">
      <c r="A17" s="19">
        <v>12</v>
      </c>
      <c r="B17" s="20" t="s">
        <v>21</v>
      </c>
      <c r="C17" s="24">
        <v>0</v>
      </c>
      <c r="D17" s="24">
        <v>6</v>
      </c>
      <c r="E17" s="21">
        <v>1</v>
      </c>
      <c r="F17" s="21">
        <v>1.13</v>
      </c>
      <c r="G17" s="24">
        <v>0</v>
      </c>
      <c r="H17" s="24">
        <v>0</v>
      </c>
      <c r="I17" s="24">
        <v>9</v>
      </c>
      <c r="J17" s="21">
        <v>7.8</v>
      </c>
      <c r="K17" s="21">
        <v>6</v>
      </c>
      <c r="L17" s="24">
        <v>0</v>
      </c>
    </row>
    <row r="18" spans="1:12" ht="15" customHeight="1">
      <c r="A18" s="19">
        <v>13</v>
      </c>
      <c r="B18" s="20" t="s">
        <v>22</v>
      </c>
      <c r="C18" s="24">
        <v>0</v>
      </c>
      <c r="D18" s="24">
        <v>0</v>
      </c>
      <c r="E18" s="21">
        <v>0</v>
      </c>
      <c r="F18" s="21">
        <v>0</v>
      </c>
      <c r="G18" s="24">
        <v>0</v>
      </c>
      <c r="H18" s="24">
        <v>0</v>
      </c>
      <c r="I18" s="24">
        <v>0</v>
      </c>
      <c r="J18" s="21">
        <v>0</v>
      </c>
      <c r="K18" s="21">
        <v>0</v>
      </c>
      <c r="L18" s="24">
        <v>0</v>
      </c>
    </row>
    <row r="19" spans="1:12" ht="15" customHeight="1">
      <c r="A19" s="19">
        <v>14</v>
      </c>
      <c r="B19" s="20" t="s">
        <v>23</v>
      </c>
      <c r="C19" s="24">
        <v>0</v>
      </c>
      <c r="D19" s="189">
        <v>2</v>
      </c>
      <c r="E19" s="188">
        <v>2</v>
      </c>
      <c r="F19" s="188">
        <v>2</v>
      </c>
      <c r="G19" s="189">
        <v>2</v>
      </c>
      <c r="H19" s="189">
        <v>500</v>
      </c>
      <c r="I19" s="189">
        <v>441</v>
      </c>
      <c r="J19" s="188">
        <v>109</v>
      </c>
      <c r="K19" s="188">
        <v>109</v>
      </c>
      <c r="L19" s="189">
        <v>5128</v>
      </c>
    </row>
    <row r="20" spans="1:12" ht="15" customHeight="1">
      <c r="A20" s="19">
        <v>15</v>
      </c>
      <c r="B20" s="20" t="s">
        <v>24</v>
      </c>
      <c r="C20" s="24">
        <v>0</v>
      </c>
      <c r="D20" s="24">
        <v>0</v>
      </c>
      <c r="E20" s="21">
        <v>0</v>
      </c>
      <c r="F20" s="21">
        <v>0</v>
      </c>
      <c r="G20" s="24">
        <v>131</v>
      </c>
      <c r="H20" s="24">
        <v>500</v>
      </c>
      <c r="I20" s="24">
        <v>441</v>
      </c>
      <c r="J20" s="21">
        <v>109</v>
      </c>
      <c r="K20" s="21">
        <v>109</v>
      </c>
      <c r="L20" s="24">
        <v>5128</v>
      </c>
    </row>
    <row r="21" spans="1:12" ht="15" customHeight="1">
      <c r="A21" s="19">
        <v>16</v>
      </c>
      <c r="B21" s="20" t="s">
        <v>25</v>
      </c>
      <c r="C21" s="24">
        <v>0</v>
      </c>
      <c r="D21" s="24">
        <v>0</v>
      </c>
      <c r="E21" s="21">
        <v>0</v>
      </c>
      <c r="F21" s="21">
        <v>0</v>
      </c>
      <c r="G21" s="24">
        <v>0</v>
      </c>
      <c r="H21" s="24">
        <v>0</v>
      </c>
      <c r="I21" s="24">
        <v>35</v>
      </c>
      <c r="J21" s="21">
        <v>14</v>
      </c>
      <c r="K21" s="21">
        <v>14</v>
      </c>
      <c r="L21" s="24">
        <v>270</v>
      </c>
    </row>
    <row r="22" spans="1:12" ht="15" customHeight="1">
      <c r="A22" s="19">
        <v>17</v>
      </c>
      <c r="B22" s="20" t="s">
        <v>26</v>
      </c>
      <c r="C22" s="24">
        <v>250</v>
      </c>
      <c r="D22" s="24">
        <v>0</v>
      </c>
      <c r="E22" s="21">
        <v>0</v>
      </c>
      <c r="F22" s="21">
        <v>0</v>
      </c>
      <c r="G22" s="24">
        <v>0</v>
      </c>
      <c r="H22" s="24">
        <v>500</v>
      </c>
      <c r="I22" s="24">
        <v>278</v>
      </c>
      <c r="J22" s="21">
        <v>67</v>
      </c>
      <c r="K22" s="21">
        <v>67</v>
      </c>
      <c r="L22" s="24">
        <v>5729</v>
      </c>
    </row>
    <row r="23" spans="1:12" ht="15" customHeight="1">
      <c r="A23" s="19">
        <v>18</v>
      </c>
      <c r="B23" s="20" t="s">
        <v>27</v>
      </c>
      <c r="C23" s="24">
        <v>2</v>
      </c>
      <c r="D23" s="24">
        <v>4</v>
      </c>
      <c r="E23" s="21">
        <v>1</v>
      </c>
      <c r="F23" s="21">
        <v>0.8</v>
      </c>
      <c r="G23" s="24">
        <v>1009</v>
      </c>
      <c r="H23" s="24">
        <v>2000</v>
      </c>
      <c r="I23" s="24">
        <v>45</v>
      </c>
      <c r="J23" s="21">
        <v>11.25</v>
      </c>
      <c r="K23" s="21">
        <v>6</v>
      </c>
      <c r="L23" s="24">
        <v>1003</v>
      </c>
    </row>
    <row r="24" spans="1:12" ht="15" customHeight="1">
      <c r="A24" s="19">
        <v>19</v>
      </c>
      <c r="B24" s="20" t="s">
        <v>28</v>
      </c>
      <c r="C24" s="24">
        <v>0</v>
      </c>
      <c r="D24" s="24">
        <v>0</v>
      </c>
      <c r="E24" s="21">
        <v>0</v>
      </c>
      <c r="F24" s="21">
        <v>0</v>
      </c>
      <c r="G24" s="24">
        <v>0</v>
      </c>
      <c r="H24" s="24">
        <v>28</v>
      </c>
      <c r="I24" s="24">
        <v>0</v>
      </c>
      <c r="J24" s="21">
        <v>0</v>
      </c>
      <c r="K24" s="21">
        <v>0</v>
      </c>
      <c r="L24" s="24">
        <v>0</v>
      </c>
    </row>
    <row r="25" spans="1:12" ht="15" customHeight="1">
      <c r="A25" s="19">
        <v>20</v>
      </c>
      <c r="B25" s="20" t="s">
        <v>29</v>
      </c>
      <c r="C25" s="24">
        <v>0</v>
      </c>
      <c r="D25" s="24">
        <v>2</v>
      </c>
      <c r="E25" s="21">
        <v>5</v>
      </c>
      <c r="F25" s="21">
        <v>5</v>
      </c>
      <c r="G25" s="24">
        <v>12</v>
      </c>
      <c r="H25" s="24">
        <v>0</v>
      </c>
      <c r="I25" s="24">
        <v>2</v>
      </c>
      <c r="J25" s="21">
        <v>3</v>
      </c>
      <c r="K25" s="21">
        <v>3</v>
      </c>
      <c r="L25" s="24">
        <v>324</v>
      </c>
    </row>
    <row r="26" spans="1:12" ht="15" customHeight="1">
      <c r="A26" s="19">
        <v>21</v>
      </c>
      <c r="B26" s="20" t="s">
        <v>30</v>
      </c>
      <c r="C26" s="24">
        <v>0</v>
      </c>
      <c r="D26" s="24">
        <v>0</v>
      </c>
      <c r="E26" s="21">
        <v>0</v>
      </c>
      <c r="F26" s="21">
        <v>0</v>
      </c>
      <c r="G26" s="24">
        <v>0</v>
      </c>
      <c r="H26" s="24">
        <v>0</v>
      </c>
      <c r="I26" s="24">
        <v>0</v>
      </c>
      <c r="J26" s="21">
        <v>0</v>
      </c>
      <c r="K26" s="21">
        <v>0</v>
      </c>
      <c r="L26" s="24">
        <v>0</v>
      </c>
    </row>
    <row r="27" spans="1:12" s="60" customFormat="1" ht="15" customHeight="1">
      <c r="A27" s="13"/>
      <c r="B27" s="13" t="s">
        <v>31</v>
      </c>
      <c r="C27" s="28">
        <f>SUM(C6:C26)</f>
        <v>1102</v>
      </c>
      <c r="D27" s="28">
        <f aca="true" t="shared" si="0" ref="D27:L27">SUM(D6:D26)</f>
        <v>445</v>
      </c>
      <c r="E27" s="22">
        <f t="shared" si="0"/>
        <v>65</v>
      </c>
      <c r="F27" s="22">
        <f t="shared" si="0"/>
        <v>58.38</v>
      </c>
      <c r="G27" s="28">
        <f t="shared" si="0"/>
        <v>3333</v>
      </c>
      <c r="H27" s="28">
        <f t="shared" si="0"/>
        <v>7166</v>
      </c>
      <c r="I27" s="28">
        <f t="shared" si="0"/>
        <v>4717</v>
      </c>
      <c r="J27" s="22">
        <f t="shared" si="0"/>
        <v>1184.78</v>
      </c>
      <c r="K27" s="22">
        <f t="shared" si="0"/>
        <v>991</v>
      </c>
      <c r="L27" s="28">
        <f t="shared" si="0"/>
        <v>34688</v>
      </c>
    </row>
    <row r="28" spans="1:12" ht="15" customHeight="1">
      <c r="A28" s="19">
        <v>22</v>
      </c>
      <c r="B28" s="20" t="s">
        <v>32</v>
      </c>
      <c r="C28" s="24">
        <v>0</v>
      </c>
      <c r="D28" s="24">
        <v>0</v>
      </c>
      <c r="E28" s="21">
        <v>0</v>
      </c>
      <c r="F28" s="21">
        <v>0</v>
      </c>
      <c r="G28" s="24">
        <v>0</v>
      </c>
      <c r="H28" s="24">
        <v>0</v>
      </c>
      <c r="I28" s="24">
        <v>0</v>
      </c>
      <c r="J28" s="21">
        <v>0</v>
      </c>
      <c r="K28" s="21">
        <v>0</v>
      </c>
      <c r="L28" s="24">
        <v>0</v>
      </c>
    </row>
    <row r="29" spans="1:12" ht="15" customHeight="1">
      <c r="A29" s="19">
        <v>23</v>
      </c>
      <c r="B29" s="20" t="s">
        <v>33</v>
      </c>
      <c r="C29" s="24">
        <v>0</v>
      </c>
      <c r="D29" s="24">
        <v>0</v>
      </c>
      <c r="E29" s="21">
        <v>0</v>
      </c>
      <c r="F29" s="21">
        <v>0</v>
      </c>
      <c r="G29" s="24">
        <v>0</v>
      </c>
      <c r="H29" s="24">
        <v>0</v>
      </c>
      <c r="I29" s="24">
        <v>0</v>
      </c>
      <c r="J29" s="21">
        <v>0</v>
      </c>
      <c r="K29" s="21">
        <v>0</v>
      </c>
      <c r="L29" s="24">
        <v>0</v>
      </c>
    </row>
    <row r="30" spans="1:12" ht="15" customHeight="1">
      <c r="A30" s="19">
        <v>24</v>
      </c>
      <c r="B30" s="20" t="s">
        <v>34</v>
      </c>
      <c r="C30" s="24">
        <v>0</v>
      </c>
      <c r="D30" s="24">
        <v>0</v>
      </c>
      <c r="E30" s="21">
        <v>0</v>
      </c>
      <c r="F30" s="21">
        <v>0</v>
      </c>
      <c r="G30" s="24">
        <v>0</v>
      </c>
      <c r="H30" s="24">
        <v>0</v>
      </c>
      <c r="I30" s="24">
        <v>0</v>
      </c>
      <c r="J30" s="21">
        <v>0</v>
      </c>
      <c r="K30" s="21">
        <v>0</v>
      </c>
      <c r="L30" s="24">
        <v>0</v>
      </c>
    </row>
    <row r="31" spans="1:12" ht="15" customHeight="1">
      <c r="A31" s="19">
        <v>25</v>
      </c>
      <c r="B31" s="20" t="s">
        <v>35</v>
      </c>
      <c r="C31" s="24">
        <v>0</v>
      </c>
      <c r="D31" s="24">
        <v>0</v>
      </c>
      <c r="E31" s="21">
        <v>0</v>
      </c>
      <c r="F31" s="21">
        <v>0</v>
      </c>
      <c r="G31" s="24">
        <v>0</v>
      </c>
      <c r="H31" s="24">
        <v>0</v>
      </c>
      <c r="I31" s="24">
        <v>0</v>
      </c>
      <c r="J31" s="21">
        <v>0</v>
      </c>
      <c r="K31" s="21">
        <v>0</v>
      </c>
      <c r="L31" s="24">
        <v>0</v>
      </c>
    </row>
    <row r="32" spans="1:12" ht="15" customHeight="1">
      <c r="A32" s="19">
        <v>26</v>
      </c>
      <c r="B32" s="20" t="s">
        <v>36</v>
      </c>
      <c r="C32" s="24">
        <v>0</v>
      </c>
      <c r="D32" s="24">
        <v>0</v>
      </c>
      <c r="E32" s="21">
        <v>0</v>
      </c>
      <c r="F32" s="21">
        <v>0</v>
      </c>
      <c r="G32" s="24">
        <v>0</v>
      </c>
      <c r="H32" s="24">
        <v>0</v>
      </c>
      <c r="I32" s="24">
        <v>0</v>
      </c>
      <c r="J32" s="21">
        <v>0</v>
      </c>
      <c r="K32" s="21">
        <v>0</v>
      </c>
      <c r="L32" s="24">
        <v>0</v>
      </c>
    </row>
    <row r="33" spans="1:12" ht="15" customHeight="1">
      <c r="A33" s="19">
        <v>27</v>
      </c>
      <c r="B33" s="20" t="s">
        <v>37</v>
      </c>
      <c r="C33" s="24">
        <v>0</v>
      </c>
      <c r="D33" s="24">
        <v>55</v>
      </c>
      <c r="E33" s="21">
        <v>80</v>
      </c>
      <c r="F33" s="21">
        <v>70</v>
      </c>
      <c r="G33" s="24">
        <v>301</v>
      </c>
      <c r="H33" s="24">
        <v>4000</v>
      </c>
      <c r="I33" s="24">
        <v>45</v>
      </c>
      <c r="J33" s="21">
        <v>75</v>
      </c>
      <c r="K33" s="21">
        <v>70</v>
      </c>
      <c r="L33" s="24">
        <v>163</v>
      </c>
    </row>
    <row r="34" spans="1:12" s="60" customFormat="1" ht="15" customHeight="1">
      <c r="A34" s="13"/>
      <c r="B34" s="13" t="s">
        <v>31</v>
      </c>
      <c r="C34" s="28">
        <f>SUM(C28:C33)</f>
        <v>0</v>
      </c>
      <c r="D34" s="28">
        <f aca="true" t="shared" si="1" ref="D34:L34">SUM(D28:D33)</f>
        <v>55</v>
      </c>
      <c r="E34" s="22">
        <f t="shared" si="1"/>
        <v>80</v>
      </c>
      <c r="F34" s="22">
        <f t="shared" si="1"/>
        <v>70</v>
      </c>
      <c r="G34" s="28">
        <f t="shared" si="1"/>
        <v>301</v>
      </c>
      <c r="H34" s="28">
        <f t="shared" si="1"/>
        <v>4000</v>
      </c>
      <c r="I34" s="28">
        <f t="shared" si="1"/>
        <v>45</v>
      </c>
      <c r="J34" s="22">
        <f t="shared" si="1"/>
        <v>75</v>
      </c>
      <c r="K34" s="22">
        <f t="shared" si="1"/>
        <v>70</v>
      </c>
      <c r="L34" s="28">
        <f t="shared" si="1"/>
        <v>163</v>
      </c>
    </row>
    <row r="35" spans="1:12" ht="15" customHeight="1">
      <c r="A35" s="19">
        <v>28</v>
      </c>
      <c r="B35" s="20" t="s">
        <v>38</v>
      </c>
      <c r="C35" s="24">
        <v>0</v>
      </c>
      <c r="D35" s="24">
        <v>0</v>
      </c>
      <c r="E35" s="21">
        <v>0</v>
      </c>
      <c r="F35" s="21">
        <v>0</v>
      </c>
      <c r="G35" s="24">
        <v>0</v>
      </c>
      <c r="H35" s="24">
        <v>0</v>
      </c>
      <c r="I35" s="24">
        <v>73</v>
      </c>
      <c r="J35" s="21">
        <v>0</v>
      </c>
      <c r="K35" s="21">
        <v>0</v>
      </c>
      <c r="L35" s="24">
        <v>0</v>
      </c>
    </row>
    <row r="36" spans="1:12" ht="15" customHeight="1">
      <c r="A36" s="19">
        <v>29</v>
      </c>
      <c r="B36" s="20" t="s">
        <v>39</v>
      </c>
      <c r="C36" s="24">
        <v>0</v>
      </c>
      <c r="D36" s="24">
        <v>0</v>
      </c>
      <c r="E36" s="21">
        <v>0</v>
      </c>
      <c r="F36" s="21">
        <v>0</v>
      </c>
      <c r="G36" s="24">
        <v>0</v>
      </c>
      <c r="H36" s="24">
        <v>0</v>
      </c>
      <c r="I36" s="24">
        <v>0</v>
      </c>
      <c r="J36" s="21">
        <v>0</v>
      </c>
      <c r="K36" s="21">
        <v>0</v>
      </c>
      <c r="L36" s="24">
        <v>0</v>
      </c>
    </row>
    <row r="37" spans="1:12" ht="15" customHeight="1">
      <c r="A37" s="19">
        <v>30</v>
      </c>
      <c r="B37" s="20" t="s">
        <v>40</v>
      </c>
      <c r="C37" s="24">
        <v>0</v>
      </c>
      <c r="D37" s="24">
        <v>0</v>
      </c>
      <c r="E37" s="21">
        <v>0</v>
      </c>
      <c r="F37" s="21">
        <v>0</v>
      </c>
      <c r="G37" s="24">
        <v>0</v>
      </c>
      <c r="H37" s="24">
        <v>0</v>
      </c>
      <c r="I37" s="24">
        <v>0</v>
      </c>
      <c r="J37" s="21">
        <v>0</v>
      </c>
      <c r="K37" s="21">
        <v>0</v>
      </c>
      <c r="L37" s="24">
        <v>0</v>
      </c>
    </row>
    <row r="38" spans="1:12" ht="15" customHeight="1">
      <c r="A38" s="19">
        <v>31</v>
      </c>
      <c r="B38" s="20" t="s">
        <v>41</v>
      </c>
      <c r="C38" s="24">
        <v>0</v>
      </c>
      <c r="D38" s="24">
        <v>0</v>
      </c>
      <c r="E38" s="21">
        <v>0</v>
      </c>
      <c r="F38" s="21">
        <v>0</v>
      </c>
      <c r="G38" s="24">
        <v>0</v>
      </c>
      <c r="H38" s="24">
        <v>185</v>
      </c>
      <c r="I38" s="24">
        <v>38070</v>
      </c>
      <c r="J38" s="21">
        <v>24385</v>
      </c>
      <c r="K38" s="21">
        <v>24385</v>
      </c>
      <c r="L38" s="24">
        <v>38070</v>
      </c>
    </row>
    <row r="39" spans="1:12" ht="15" customHeight="1">
      <c r="A39" s="19">
        <v>32</v>
      </c>
      <c r="B39" s="20" t="s">
        <v>42</v>
      </c>
      <c r="C39" s="24">
        <v>0</v>
      </c>
      <c r="D39" s="24">
        <v>0</v>
      </c>
      <c r="E39" s="21">
        <v>0</v>
      </c>
      <c r="F39" s="21">
        <v>0</v>
      </c>
      <c r="G39" s="24">
        <v>0</v>
      </c>
      <c r="H39" s="24">
        <v>0</v>
      </c>
      <c r="I39" s="24">
        <v>0</v>
      </c>
      <c r="J39" s="21">
        <v>0</v>
      </c>
      <c r="K39" s="21">
        <v>0</v>
      </c>
      <c r="L39" s="24">
        <v>0</v>
      </c>
    </row>
    <row r="40" spans="1:12" ht="15" customHeight="1">
      <c r="A40" s="19">
        <v>33</v>
      </c>
      <c r="B40" s="20" t="s">
        <v>43</v>
      </c>
      <c r="C40" s="24">
        <v>0</v>
      </c>
      <c r="D40" s="24">
        <v>0</v>
      </c>
      <c r="E40" s="21">
        <v>0</v>
      </c>
      <c r="F40" s="21">
        <v>0</v>
      </c>
      <c r="G40" s="24">
        <v>0</v>
      </c>
      <c r="H40" s="24">
        <v>0</v>
      </c>
      <c r="I40" s="24">
        <v>0</v>
      </c>
      <c r="J40" s="21">
        <v>0</v>
      </c>
      <c r="K40" s="21">
        <v>0</v>
      </c>
      <c r="L40" s="24">
        <v>0</v>
      </c>
    </row>
    <row r="41" spans="1:12" ht="15" customHeight="1">
      <c r="A41" s="19">
        <v>34</v>
      </c>
      <c r="B41" s="20" t="s">
        <v>45</v>
      </c>
      <c r="C41" s="24">
        <v>0</v>
      </c>
      <c r="D41" s="24">
        <v>0</v>
      </c>
      <c r="E41" s="21">
        <v>0</v>
      </c>
      <c r="F41" s="21">
        <v>0</v>
      </c>
      <c r="G41" s="24">
        <v>0</v>
      </c>
      <c r="H41" s="24">
        <v>0</v>
      </c>
      <c r="I41" s="24">
        <v>0</v>
      </c>
      <c r="J41" s="21">
        <v>0</v>
      </c>
      <c r="K41" s="21">
        <v>0</v>
      </c>
      <c r="L41" s="24">
        <v>0</v>
      </c>
    </row>
    <row r="42" spans="1:12" ht="15" customHeight="1">
      <c r="A42" s="19">
        <v>35</v>
      </c>
      <c r="B42" s="20" t="s">
        <v>46</v>
      </c>
      <c r="C42" s="24">
        <v>0</v>
      </c>
      <c r="D42" s="24">
        <v>0</v>
      </c>
      <c r="E42" s="21">
        <v>0</v>
      </c>
      <c r="F42" s="21">
        <v>0</v>
      </c>
      <c r="G42" s="24">
        <v>0</v>
      </c>
      <c r="H42" s="24">
        <v>0</v>
      </c>
      <c r="I42" s="24">
        <v>0</v>
      </c>
      <c r="J42" s="21">
        <v>0</v>
      </c>
      <c r="K42" s="21">
        <v>0</v>
      </c>
      <c r="L42" s="24">
        <v>0</v>
      </c>
    </row>
    <row r="43" spans="1:12" ht="15" customHeight="1">
      <c r="A43" s="19">
        <v>36</v>
      </c>
      <c r="B43" s="20" t="s">
        <v>47</v>
      </c>
      <c r="C43" s="24">
        <v>0</v>
      </c>
      <c r="D43" s="24">
        <v>0</v>
      </c>
      <c r="E43" s="21">
        <v>0</v>
      </c>
      <c r="F43" s="21">
        <v>0</v>
      </c>
      <c r="G43" s="24">
        <v>0</v>
      </c>
      <c r="H43" s="24">
        <v>0</v>
      </c>
      <c r="I43" s="24">
        <v>0</v>
      </c>
      <c r="J43" s="21">
        <v>0</v>
      </c>
      <c r="K43" s="21">
        <v>0</v>
      </c>
      <c r="L43" s="24">
        <v>0</v>
      </c>
    </row>
    <row r="44" spans="1:12" ht="15" customHeight="1">
      <c r="A44" s="19">
        <v>37</v>
      </c>
      <c r="B44" s="20" t="s">
        <v>48</v>
      </c>
      <c r="C44" s="24">
        <v>0</v>
      </c>
      <c r="D44" s="24">
        <v>0</v>
      </c>
      <c r="E44" s="21">
        <v>0</v>
      </c>
      <c r="F44" s="21">
        <v>0</v>
      </c>
      <c r="G44" s="24">
        <v>0</v>
      </c>
      <c r="H44" s="24">
        <v>0</v>
      </c>
      <c r="I44" s="24">
        <v>0</v>
      </c>
      <c r="J44" s="21">
        <v>0</v>
      </c>
      <c r="K44" s="21">
        <v>0</v>
      </c>
      <c r="L44" s="24">
        <v>0</v>
      </c>
    </row>
    <row r="45" spans="1:12" ht="15" customHeight="1">
      <c r="A45" s="19">
        <v>38</v>
      </c>
      <c r="B45" s="20" t="s">
        <v>49</v>
      </c>
      <c r="C45" s="24">
        <v>0</v>
      </c>
      <c r="D45" s="24">
        <v>0</v>
      </c>
      <c r="E45" s="21">
        <v>0</v>
      </c>
      <c r="F45" s="21">
        <v>0</v>
      </c>
      <c r="G45" s="24">
        <v>0</v>
      </c>
      <c r="H45" s="24">
        <v>0</v>
      </c>
      <c r="I45" s="24">
        <v>0</v>
      </c>
      <c r="J45" s="21">
        <v>0</v>
      </c>
      <c r="K45" s="21">
        <v>0</v>
      </c>
      <c r="L45" s="24">
        <v>0</v>
      </c>
    </row>
    <row r="46" spans="1:12" ht="15" customHeight="1">
      <c r="A46" s="19">
        <v>39</v>
      </c>
      <c r="B46" s="20" t="s">
        <v>50</v>
      </c>
      <c r="C46" s="24">
        <v>0</v>
      </c>
      <c r="D46" s="24">
        <v>0</v>
      </c>
      <c r="E46" s="21">
        <v>0</v>
      </c>
      <c r="F46" s="21">
        <v>0</v>
      </c>
      <c r="G46" s="24">
        <v>0</v>
      </c>
      <c r="H46" s="24">
        <v>0</v>
      </c>
      <c r="I46" s="24">
        <v>0</v>
      </c>
      <c r="J46" s="21">
        <v>0</v>
      </c>
      <c r="K46" s="21">
        <v>0</v>
      </c>
      <c r="L46" s="24">
        <v>0</v>
      </c>
    </row>
    <row r="47" spans="1:12" ht="15" customHeight="1">
      <c r="A47" s="19">
        <v>40</v>
      </c>
      <c r="B47" s="20" t="s">
        <v>51</v>
      </c>
      <c r="C47" s="24">
        <v>0</v>
      </c>
      <c r="D47" s="24">
        <v>0</v>
      </c>
      <c r="E47" s="21">
        <v>0</v>
      </c>
      <c r="F47" s="21">
        <v>0</v>
      </c>
      <c r="G47" s="24">
        <v>0</v>
      </c>
      <c r="H47" s="24">
        <v>0</v>
      </c>
      <c r="I47" s="24">
        <v>38491</v>
      </c>
      <c r="J47" s="21">
        <v>2855</v>
      </c>
      <c r="K47" s="21">
        <v>2855</v>
      </c>
      <c r="L47" s="24">
        <v>38491</v>
      </c>
    </row>
    <row r="48" spans="1:12" ht="15" customHeight="1">
      <c r="A48" s="19">
        <v>41</v>
      </c>
      <c r="B48" s="20" t="s">
        <v>52</v>
      </c>
      <c r="C48" s="24">
        <v>0</v>
      </c>
      <c r="D48" s="24">
        <v>0</v>
      </c>
      <c r="E48" s="21">
        <v>0</v>
      </c>
      <c r="F48" s="21">
        <v>0</v>
      </c>
      <c r="G48" s="24">
        <v>0</v>
      </c>
      <c r="H48" s="24">
        <v>0</v>
      </c>
      <c r="I48" s="24">
        <v>0</v>
      </c>
      <c r="J48" s="21">
        <v>0</v>
      </c>
      <c r="K48" s="21">
        <v>0</v>
      </c>
      <c r="L48" s="24">
        <v>0</v>
      </c>
    </row>
    <row r="49" spans="1:12" ht="15" customHeight="1">
      <c r="A49" s="19">
        <v>42</v>
      </c>
      <c r="B49" s="20" t="s">
        <v>53</v>
      </c>
      <c r="C49" s="24">
        <v>0</v>
      </c>
      <c r="D49" s="24">
        <v>0</v>
      </c>
      <c r="E49" s="21">
        <v>0</v>
      </c>
      <c r="F49" s="21">
        <v>0</v>
      </c>
      <c r="G49" s="24">
        <v>0</v>
      </c>
      <c r="H49" s="24">
        <v>0</v>
      </c>
      <c r="I49" s="24">
        <v>0</v>
      </c>
      <c r="J49" s="21">
        <v>0</v>
      </c>
      <c r="K49" s="21">
        <v>0</v>
      </c>
      <c r="L49" s="24">
        <v>0</v>
      </c>
    </row>
    <row r="50" spans="1:12" ht="15" customHeight="1">
      <c r="A50" s="19">
        <v>43</v>
      </c>
      <c r="B50" s="20" t="s">
        <v>54</v>
      </c>
      <c r="C50" s="24">
        <v>0</v>
      </c>
      <c r="D50" s="24">
        <v>0</v>
      </c>
      <c r="E50" s="21">
        <v>0</v>
      </c>
      <c r="F50" s="21">
        <v>0</v>
      </c>
      <c r="G50" s="24">
        <v>0</v>
      </c>
      <c r="H50" s="24">
        <v>0</v>
      </c>
      <c r="I50" s="24">
        <v>0</v>
      </c>
      <c r="J50" s="21">
        <v>0</v>
      </c>
      <c r="K50" s="21">
        <v>0</v>
      </c>
      <c r="L50" s="24">
        <v>0</v>
      </c>
    </row>
    <row r="51" spans="1:12" ht="15" customHeight="1">
      <c r="A51" s="19">
        <v>44</v>
      </c>
      <c r="B51" s="20" t="s">
        <v>55</v>
      </c>
      <c r="C51" s="24">
        <v>0</v>
      </c>
      <c r="D51" s="24">
        <v>0</v>
      </c>
      <c r="E51" s="21">
        <v>0</v>
      </c>
      <c r="F51" s="21">
        <v>0</v>
      </c>
      <c r="G51" s="24">
        <v>0</v>
      </c>
      <c r="H51" s="24">
        <v>0</v>
      </c>
      <c r="I51" s="24">
        <v>0</v>
      </c>
      <c r="J51" s="21">
        <v>0</v>
      </c>
      <c r="K51" s="21">
        <v>0</v>
      </c>
      <c r="L51" s="24">
        <v>0</v>
      </c>
    </row>
    <row r="52" spans="1:12" ht="15" customHeight="1">
      <c r="A52" s="19">
        <v>45</v>
      </c>
      <c r="B52" s="20" t="s">
        <v>315</v>
      </c>
      <c r="C52" s="24">
        <v>0</v>
      </c>
      <c r="D52" s="24">
        <v>0</v>
      </c>
      <c r="E52" s="21">
        <v>0</v>
      </c>
      <c r="F52" s="21">
        <v>0</v>
      </c>
      <c r="G52" s="24">
        <v>0</v>
      </c>
      <c r="H52" s="24">
        <v>0</v>
      </c>
      <c r="I52" s="24">
        <v>0</v>
      </c>
      <c r="J52" s="21">
        <v>0</v>
      </c>
      <c r="K52" s="21">
        <v>0</v>
      </c>
      <c r="L52" s="24">
        <v>0</v>
      </c>
    </row>
    <row r="53" spans="1:12" s="60" customFormat="1" ht="15" customHeight="1">
      <c r="A53" s="13"/>
      <c r="B53" s="13" t="s">
        <v>31</v>
      </c>
      <c r="C53" s="28">
        <f>SUM(C35:C52)</f>
        <v>0</v>
      </c>
      <c r="D53" s="28">
        <f aca="true" t="shared" si="2" ref="D53:L53">SUM(D35:D52)</f>
        <v>0</v>
      </c>
      <c r="E53" s="22">
        <f t="shared" si="2"/>
        <v>0</v>
      </c>
      <c r="F53" s="22">
        <f t="shared" si="2"/>
        <v>0</v>
      </c>
      <c r="G53" s="28">
        <f t="shared" si="2"/>
        <v>0</v>
      </c>
      <c r="H53" s="28">
        <f t="shared" si="2"/>
        <v>185</v>
      </c>
      <c r="I53" s="28">
        <f t="shared" si="2"/>
        <v>76634</v>
      </c>
      <c r="J53" s="22">
        <f t="shared" si="2"/>
        <v>27240</v>
      </c>
      <c r="K53" s="22">
        <f t="shared" si="2"/>
        <v>27240</v>
      </c>
      <c r="L53" s="28">
        <f t="shared" si="2"/>
        <v>76561</v>
      </c>
    </row>
    <row r="54" spans="1:12" ht="15" customHeight="1">
      <c r="A54" s="19">
        <v>46</v>
      </c>
      <c r="B54" s="20" t="s">
        <v>56</v>
      </c>
      <c r="C54" s="24">
        <v>2000</v>
      </c>
      <c r="D54" s="24">
        <v>0</v>
      </c>
      <c r="E54" s="21">
        <v>0</v>
      </c>
      <c r="F54" s="21">
        <v>0</v>
      </c>
      <c r="G54" s="24">
        <v>1960</v>
      </c>
      <c r="H54" s="24">
        <v>3000</v>
      </c>
      <c r="I54" s="24">
        <v>1032</v>
      </c>
      <c r="J54" s="21">
        <v>217</v>
      </c>
      <c r="K54" s="21">
        <v>217</v>
      </c>
      <c r="L54" s="24">
        <v>27685</v>
      </c>
    </row>
    <row r="55" spans="1:12" ht="15" customHeight="1">
      <c r="A55" s="19">
        <v>47</v>
      </c>
      <c r="B55" s="120" t="s">
        <v>57</v>
      </c>
      <c r="C55" s="189">
        <v>0</v>
      </c>
      <c r="D55" s="189">
        <v>52</v>
      </c>
      <c r="E55" s="188">
        <v>24</v>
      </c>
      <c r="F55" s="188">
        <v>24</v>
      </c>
      <c r="G55" s="189">
        <v>679</v>
      </c>
      <c r="H55" s="189">
        <v>20</v>
      </c>
      <c r="I55" s="189">
        <v>41</v>
      </c>
      <c r="J55" s="188">
        <v>11</v>
      </c>
      <c r="K55" s="188">
        <v>11</v>
      </c>
      <c r="L55" s="189">
        <v>1677</v>
      </c>
    </row>
    <row r="56" spans="1:12" ht="15" customHeight="1">
      <c r="A56" s="19">
        <v>48</v>
      </c>
      <c r="B56" s="120" t="s">
        <v>58</v>
      </c>
      <c r="C56" s="189">
        <v>150</v>
      </c>
      <c r="D56" s="189">
        <v>0</v>
      </c>
      <c r="E56" s="188">
        <v>0</v>
      </c>
      <c r="F56" s="188">
        <v>0</v>
      </c>
      <c r="G56" s="189">
        <v>550</v>
      </c>
      <c r="H56" s="189">
        <v>1140</v>
      </c>
      <c r="I56" s="189">
        <v>294</v>
      </c>
      <c r="J56" s="188">
        <v>1470</v>
      </c>
      <c r="K56" s="188">
        <v>1103</v>
      </c>
      <c r="L56" s="189">
        <v>13498</v>
      </c>
    </row>
    <row r="57" spans="1:12" s="60" customFormat="1" ht="15" customHeight="1">
      <c r="A57" s="13"/>
      <c r="B57" s="13" t="s">
        <v>31</v>
      </c>
      <c r="C57" s="28">
        <f>SUM(C54:C56)</f>
        <v>2150</v>
      </c>
      <c r="D57" s="28">
        <f aca="true" t="shared" si="3" ref="D57:L57">SUM(D54:D56)</f>
        <v>52</v>
      </c>
      <c r="E57" s="22">
        <f t="shared" si="3"/>
        <v>24</v>
      </c>
      <c r="F57" s="22">
        <f t="shared" si="3"/>
        <v>24</v>
      </c>
      <c r="G57" s="28">
        <f t="shared" si="3"/>
        <v>3189</v>
      </c>
      <c r="H57" s="28">
        <f t="shared" si="3"/>
        <v>4160</v>
      </c>
      <c r="I57" s="28">
        <f t="shared" si="3"/>
        <v>1367</v>
      </c>
      <c r="J57" s="22">
        <f t="shared" si="3"/>
        <v>1698</v>
      </c>
      <c r="K57" s="22">
        <f t="shared" si="3"/>
        <v>1331</v>
      </c>
      <c r="L57" s="28">
        <f t="shared" si="3"/>
        <v>42860</v>
      </c>
    </row>
    <row r="58" spans="1:12" ht="15" customHeight="1">
      <c r="A58" s="19">
        <v>49</v>
      </c>
      <c r="B58" s="20" t="s">
        <v>59</v>
      </c>
      <c r="C58" s="24">
        <v>0</v>
      </c>
      <c r="D58" s="24">
        <v>0</v>
      </c>
      <c r="E58" s="21">
        <v>0</v>
      </c>
      <c r="F58" s="21">
        <v>0</v>
      </c>
      <c r="G58" s="24">
        <v>0</v>
      </c>
      <c r="H58" s="24">
        <v>0</v>
      </c>
      <c r="I58" s="24">
        <v>0</v>
      </c>
      <c r="J58" s="21">
        <v>0</v>
      </c>
      <c r="K58" s="21">
        <v>0</v>
      </c>
      <c r="L58" s="24">
        <v>0</v>
      </c>
    </row>
    <row r="59" spans="1:12" ht="15" customHeight="1">
      <c r="A59" s="19">
        <v>50</v>
      </c>
      <c r="B59" s="20" t="s">
        <v>60</v>
      </c>
      <c r="C59" s="24">
        <v>0</v>
      </c>
      <c r="D59" s="24">
        <v>0</v>
      </c>
      <c r="E59" s="21">
        <v>0</v>
      </c>
      <c r="F59" s="21">
        <v>0</v>
      </c>
      <c r="G59" s="24">
        <v>0</v>
      </c>
      <c r="H59" s="24">
        <v>0</v>
      </c>
      <c r="I59" s="24">
        <v>0</v>
      </c>
      <c r="J59" s="21">
        <v>0</v>
      </c>
      <c r="K59" s="21">
        <v>0</v>
      </c>
      <c r="L59" s="24">
        <v>0</v>
      </c>
    </row>
    <row r="60" spans="1:12" s="60" customFormat="1" ht="15" customHeight="1">
      <c r="A60" s="13"/>
      <c r="B60" s="13" t="s">
        <v>31</v>
      </c>
      <c r="C60" s="28">
        <f>SUM(C58:C59)</f>
        <v>0</v>
      </c>
      <c r="D60" s="28">
        <f aca="true" t="shared" si="4" ref="D60:L60">SUM(D58:D59)</f>
        <v>0</v>
      </c>
      <c r="E60" s="22">
        <f t="shared" si="4"/>
        <v>0</v>
      </c>
      <c r="F60" s="22">
        <f t="shared" si="4"/>
        <v>0</v>
      </c>
      <c r="G60" s="28">
        <f t="shared" si="4"/>
        <v>0</v>
      </c>
      <c r="H60" s="28">
        <f t="shared" si="4"/>
        <v>0</v>
      </c>
      <c r="I60" s="28">
        <f t="shared" si="4"/>
        <v>0</v>
      </c>
      <c r="J60" s="22">
        <f t="shared" si="4"/>
        <v>0</v>
      </c>
      <c r="K60" s="22">
        <f t="shared" si="4"/>
        <v>0</v>
      </c>
      <c r="L60" s="28">
        <f t="shared" si="4"/>
        <v>0</v>
      </c>
    </row>
    <row r="61" spans="1:12" s="60" customFormat="1" ht="15" customHeight="1">
      <c r="A61" s="413" t="s">
        <v>0</v>
      </c>
      <c r="B61" s="414"/>
      <c r="C61" s="28">
        <f>SUM(C60,C57,C53,C34,C27)</f>
        <v>3252</v>
      </c>
      <c r="D61" s="28">
        <f aca="true" t="shared" si="5" ref="D61:L61">SUM(D60,D57,D53,D34,D27)</f>
        <v>552</v>
      </c>
      <c r="E61" s="22">
        <f t="shared" si="5"/>
        <v>169</v>
      </c>
      <c r="F61" s="22">
        <f t="shared" si="5"/>
        <v>152.38</v>
      </c>
      <c r="G61" s="28">
        <f t="shared" si="5"/>
        <v>6823</v>
      </c>
      <c r="H61" s="28">
        <f t="shared" si="5"/>
        <v>15511</v>
      </c>
      <c r="I61" s="28">
        <f t="shared" si="5"/>
        <v>82763</v>
      </c>
      <c r="J61" s="22">
        <f t="shared" si="5"/>
        <v>30197.78</v>
      </c>
      <c r="K61" s="22">
        <f t="shared" si="5"/>
        <v>29632</v>
      </c>
      <c r="L61" s="28">
        <f t="shared" si="5"/>
        <v>154272</v>
      </c>
    </row>
  </sheetData>
  <sheetProtection/>
  <mergeCells count="9">
    <mergeCell ref="A61:B61"/>
    <mergeCell ref="A1:L1"/>
    <mergeCell ref="A2:L2"/>
    <mergeCell ref="F3:G3"/>
    <mergeCell ref="I3:J3"/>
    <mergeCell ref="A4:A5"/>
    <mergeCell ref="B4:B5"/>
    <mergeCell ref="C4:G4"/>
    <mergeCell ref="H4:L4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M12" sqref="M12"/>
    </sheetView>
  </sheetViews>
  <sheetFormatPr defaultColWidth="9.140625" defaultRowHeight="12.75"/>
  <cols>
    <col min="1" max="1" width="5.7109375" style="57" bestFit="1" customWidth="1"/>
    <col min="2" max="2" width="23.140625" style="54" bestFit="1" customWidth="1"/>
    <col min="3" max="3" width="8.140625" style="82" bestFit="1" customWidth="1"/>
    <col min="4" max="4" width="5.00390625" style="84" bestFit="1" customWidth="1"/>
    <col min="5" max="5" width="8.8515625" style="82" bestFit="1" customWidth="1"/>
    <col min="6" max="6" width="5.00390625" style="84" bestFit="1" customWidth="1"/>
    <col min="7" max="7" width="8.8515625" style="54" bestFit="1" customWidth="1"/>
    <col min="8" max="8" width="5.00390625" style="54" bestFit="1" customWidth="1"/>
    <col min="9" max="9" width="6.421875" style="54" bestFit="1" customWidth="1"/>
    <col min="10" max="10" width="5.00390625" style="65" bestFit="1" customWidth="1"/>
    <col min="11" max="11" width="8.8515625" style="65" bestFit="1" customWidth="1"/>
    <col min="12" max="12" width="6.00390625" style="54" bestFit="1" customWidth="1"/>
    <col min="13" max="13" width="8.8515625" style="54" bestFit="1" customWidth="1"/>
    <col min="14" max="14" width="6.00390625" style="54" bestFit="1" customWidth="1"/>
    <col min="15" max="15" width="8.8515625" style="54" bestFit="1" customWidth="1"/>
    <col min="16" max="16384" width="9.140625" style="54" customWidth="1"/>
  </cols>
  <sheetData>
    <row r="1" spans="1:15" ht="14.25" customHeight="1">
      <c r="A1" s="419" t="s">
        <v>529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5" ht="14.25">
      <c r="A3" s="66"/>
      <c r="B3" s="37" t="s">
        <v>66</v>
      </c>
      <c r="C3" s="35"/>
      <c r="D3" s="83"/>
      <c r="E3" s="87"/>
      <c r="F3" s="556"/>
      <c r="G3" s="556"/>
      <c r="H3" s="76"/>
      <c r="I3" s="556"/>
      <c r="J3" s="556"/>
      <c r="K3" s="77"/>
      <c r="L3" s="76"/>
      <c r="M3" s="556" t="s">
        <v>213</v>
      </c>
      <c r="N3" s="556"/>
      <c r="O3" s="76"/>
    </row>
    <row r="4" spans="1:15" ht="45" customHeight="1">
      <c r="A4" s="437" t="s">
        <v>3</v>
      </c>
      <c r="B4" s="437" t="s">
        <v>4</v>
      </c>
      <c r="C4" s="437" t="s">
        <v>150</v>
      </c>
      <c r="D4" s="434" t="s">
        <v>209</v>
      </c>
      <c r="E4" s="436"/>
      <c r="F4" s="434" t="s">
        <v>210</v>
      </c>
      <c r="G4" s="436"/>
      <c r="H4" s="434" t="s">
        <v>211</v>
      </c>
      <c r="I4" s="436"/>
      <c r="J4" s="434" t="s">
        <v>210</v>
      </c>
      <c r="K4" s="436"/>
      <c r="L4" s="434" t="s">
        <v>212</v>
      </c>
      <c r="M4" s="436"/>
      <c r="N4" s="434" t="s">
        <v>210</v>
      </c>
      <c r="O4" s="436"/>
    </row>
    <row r="5" spans="1:15" ht="25.5">
      <c r="A5" s="438"/>
      <c r="B5" s="438"/>
      <c r="C5" s="438"/>
      <c r="D5" s="9" t="s">
        <v>112</v>
      </c>
      <c r="E5" s="9" t="s">
        <v>90</v>
      </c>
      <c r="F5" s="9" t="s">
        <v>112</v>
      </c>
      <c r="G5" s="9" t="s">
        <v>90</v>
      </c>
      <c r="H5" s="9" t="s">
        <v>112</v>
      </c>
      <c r="I5" s="9" t="s">
        <v>90</v>
      </c>
      <c r="J5" s="9" t="s">
        <v>112</v>
      </c>
      <c r="K5" s="9" t="s">
        <v>90</v>
      </c>
      <c r="L5" s="9" t="s">
        <v>112</v>
      </c>
      <c r="M5" s="9" t="s">
        <v>90</v>
      </c>
      <c r="N5" s="9" t="s">
        <v>112</v>
      </c>
      <c r="O5" s="9" t="s">
        <v>90</v>
      </c>
    </row>
    <row r="6" spans="1:15" ht="15" customHeight="1">
      <c r="A6" s="19">
        <v>1</v>
      </c>
      <c r="B6" s="20" t="s">
        <v>10</v>
      </c>
      <c r="C6" s="11">
        <v>726</v>
      </c>
      <c r="D6" s="24">
        <v>285</v>
      </c>
      <c r="E6" s="24">
        <v>783</v>
      </c>
      <c r="F6" s="24">
        <v>109</v>
      </c>
      <c r="G6" s="24">
        <v>319</v>
      </c>
      <c r="H6" s="24">
        <v>285</v>
      </c>
      <c r="I6" s="24">
        <v>782</v>
      </c>
      <c r="J6" s="24">
        <v>182</v>
      </c>
      <c r="K6" s="24">
        <v>262</v>
      </c>
      <c r="L6" s="24">
        <v>3230</v>
      </c>
      <c r="M6" s="24">
        <v>7525</v>
      </c>
      <c r="N6" s="24">
        <v>1246</v>
      </c>
      <c r="O6" s="24">
        <v>2802</v>
      </c>
    </row>
    <row r="7" spans="1:15" ht="15" customHeight="1">
      <c r="A7" s="19">
        <v>2</v>
      </c>
      <c r="B7" s="20" t="s">
        <v>11</v>
      </c>
      <c r="C7" s="11">
        <v>185</v>
      </c>
      <c r="D7" s="24">
        <v>23</v>
      </c>
      <c r="E7" s="24">
        <v>170</v>
      </c>
      <c r="F7" s="24">
        <v>6</v>
      </c>
      <c r="G7" s="24">
        <v>57</v>
      </c>
      <c r="H7" s="24">
        <v>23</v>
      </c>
      <c r="I7" s="24">
        <v>53</v>
      </c>
      <c r="J7" s="24">
        <v>6</v>
      </c>
      <c r="K7" s="24">
        <v>21</v>
      </c>
      <c r="L7" s="24">
        <v>23</v>
      </c>
      <c r="M7" s="24">
        <v>55</v>
      </c>
      <c r="N7" s="24">
        <v>6</v>
      </c>
      <c r="O7" s="24">
        <v>22</v>
      </c>
    </row>
    <row r="8" spans="1:15" ht="15" customHeight="1">
      <c r="A8" s="19">
        <v>3</v>
      </c>
      <c r="B8" s="20" t="s">
        <v>12</v>
      </c>
      <c r="C8" s="11">
        <v>823</v>
      </c>
      <c r="D8" s="24">
        <v>101</v>
      </c>
      <c r="E8" s="24">
        <v>418</v>
      </c>
      <c r="F8" s="24">
        <v>56</v>
      </c>
      <c r="G8" s="24">
        <v>180</v>
      </c>
      <c r="H8" s="24">
        <v>268</v>
      </c>
      <c r="I8" s="24">
        <v>1103</v>
      </c>
      <c r="J8" s="24">
        <v>56</v>
      </c>
      <c r="K8" s="24">
        <v>100</v>
      </c>
      <c r="L8" s="24">
        <v>3008</v>
      </c>
      <c r="M8" s="24">
        <v>6103</v>
      </c>
      <c r="N8" s="24">
        <v>652</v>
      </c>
      <c r="O8" s="24">
        <v>1709</v>
      </c>
    </row>
    <row r="9" spans="1:15" ht="15" customHeight="1">
      <c r="A9" s="19">
        <v>4</v>
      </c>
      <c r="B9" s="20" t="s">
        <v>13</v>
      </c>
      <c r="C9" s="11">
        <v>1425</v>
      </c>
      <c r="D9" s="24">
        <v>3968</v>
      </c>
      <c r="E9" s="24">
        <v>13898</v>
      </c>
      <c r="F9" s="24">
        <v>1322</v>
      </c>
      <c r="G9" s="24">
        <v>4632</v>
      </c>
      <c r="H9" s="24">
        <v>1028</v>
      </c>
      <c r="I9" s="24">
        <v>693</v>
      </c>
      <c r="J9" s="24">
        <v>657</v>
      </c>
      <c r="K9" s="24">
        <v>209</v>
      </c>
      <c r="L9" s="24">
        <v>12044</v>
      </c>
      <c r="M9" s="24">
        <v>25384</v>
      </c>
      <c r="N9" s="24">
        <v>4014</v>
      </c>
      <c r="O9" s="24">
        <v>8461</v>
      </c>
    </row>
    <row r="10" spans="1:15" ht="15" customHeight="1">
      <c r="A10" s="19">
        <v>5</v>
      </c>
      <c r="B10" s="20" t="s">
        <v>14</v>
      </c>
      <c r="C10" s="11">
        <v>496</v>
      </c>
      <c r="D10" s="24">
        <v>95</v>
      </c>
      <c r="E10" s="24">
        <v>509</v>
      </c>
      <c r="F10" s="24">
        <v>48</v>
      </c>
      <c r="G10" s="24">
        <v>192</v>
      </c>
      <c r="H10" s="24">
        <v>115</v>
      </c>
      <c r="I10" s="24">
        <v>134</v>
      </c>
      <c r="J10" s="24">
        <v>35</v>
      </c>
      <c r="K10" s="24">
        <v>64</v>
      </c>
      <c r="L10" s="24">
        <v>1509</v>
      </c>
      <c r="M10" s="24">
        <v>3603</v>
      </c>
      <c r="N10" s="24">
        <v>617</v>
      </c>
      <c r="O10" s="24">
        <v>1346</v>
      </c>
    </row>
    <row r="11" spans="1:15" ht="15" customHeight="1">
      <c r="A11" s="19">
        <v>6</v>
      </c>
      <c r="B11" s="20" t="s">
        <v>15</v>
      </c>
      <c r="C11" s="11">
        <v>735</v>
      </c>
      <c r="D11" s="24">
        <v>291</v>
      </c>
      <c r="E11" s="24">
        <v>1655</v>
      </c>
      <c r="F11" s="24">
        <v>143</v>
      </c>
      <c r="G11" s="24">
        <v>764</v>
      </c>
      <c r="H11" s="24">
        <v>291</v>
      </c>
      <c r="I11" s="24">
        <v>475</v>
      </c>
      <c r="J11" s="24">
        <v>386</v>
      </c>
      <c r="K11" s="24">
        <v>469</v>
      </c>
      <c r="L11" s="24">
        <v>2092</v>
      </c>
      <c r="M11" s="24">
        <v>5232</v>
      </c>
      <c r="N11" s="24">
        <v>816</v>
      </c>
      <c r="O11" s="24">
        <v>1973</v>
      </c>
    </row>
    <row r="12" spans="1:15" s="228" customFormat="1" ht="15" customHeight="1">
      <c r="A12" s="235">
        <v>7</v>
      </c>
      <c r="B12" s="236" t="s">
        <v>16</v>
      </c>
      <c r="C12" s="237">
        <v>1260</v>
      </c>
      <c r="D12" s="238">
        <v>633</v>
      </c>
      <c r="E12" s="238">
        <v>3000</v>
      </c>
      <c r="F12" s="238">
        <v>235</v>
      </c>
      <c r="G12" s="238">
        <v>811</v>
      </c>
      <c r="H12" s="238">
        <v>602</v>
      </c>
      <c r="I12" s="238">
        <v>914</v>
      </c>
      <c r="J12" s="238">
        <v>218</v>
      </c>
      <c r="K12" s="238">
        <v>241</v>
      </c>
      <c r="L12" s="238">
        <v>8207</v>
      </c>
      <c r="M12" s="238">
        <v>22913</v>
      </c>
      <c r="N12" s="238">
        <v>1882</v>
      </c>
      <c r="O12" s="238">
        <v>3959</v>
      </c>
    </row>
    <row r="13" spans="1:15" ht="15" customHeight="1">
      <c r="A13" s="19">
        <v>8</v>
      </c>
      <c r="B13" s="20" t="s">
        <v>17</v>
      </c>
      <c r="C13" s="11">
        <v>270</v>
      </c>
      <c r="D13" s="24">
        <v>50</v>
      </c>
      <c r="E13" s="24">
        <v>218</v>
      </c>
      <c r="F13" s="24">
        <v>17</v>
      </c>
      <c r="G13" s="24">
        <v>59</v>
      </c>
      <c r="H13" s="24">
        <v>55</v>
      </c>
      <c r="I13" s="24">
        <v>85</v>
      </c>
      <c r="J13" s="24">
        <v>17</v>
      </c>
      <c r="K13" s="24">
        <v>14</v>
      </c>
      <c r="L13" s="24">
        <v>330</v>
      </c>
      <c r="M13" s="24">
        <v>886</v>
      </c>
      <c r="N13" s="24">
        <v>100</v>
      </c>
      <c r="O13" s="24">
        <v>287</v>
      </c>
    </row>
    <row r="14" spans="1:15" ht="15" customHeight="1">
      <c r="A14" s="19">
        <v>9</v>
      </c>
      <c r="B14" s="20" t="s">
        <v>18</v>
      </c>
      <c r="C14" s="11">
        <v>432</v>
      </c>
      <c r="D14" s="24">
        <v>52</v>
      </c>
      <c r="E14" s="24">
        <v>103</v>
      </c>
      <c r="F14" s="24">
        <v>32</v>
      </c>
      <c r="G14" s="24">
        <v>34</v>
      </c>
      <c r="H14" s="24">
        <v>51</v>
      </c>
      <c r="I14" s="24">
        <v>107</v>
      </c>
      <c r="J14" s="24">
        <v>32</v>
      </c>
      <c r="K14" s="24">
        <v>34</v>
      </c>
      <c r="L14" s="24">
        <v>820</v>
      </c>
      <c r="M14" s="24">
        <v>2141</v>
      </c>
      <c r="N14" s="24">
        <v>276</v>
      </c>
      <c r="O14" s="24">
        <v>745</v>
      </c>
    </row>
    <row r="15" spans="1:15" ht="15" customHeight="1">
      <c r="A15" s="19">
        <v>10</v>
      </c>
      <c r="B15" s="20" t="s">
        <v>19</v>
      </c>
      <c r="C15" s="11">
        <v>300</v>
      </c>
      <c r="D15" s="24">
        <v>0</v>
      </c>
      <c r="E15" s="24">
        <v>0</v>
      </c>
      <c r="F15" s="24">
        <v>0</v>
      </c>
      <c r="G15" s="24">
        <v>0</v>
      </c>
      <c r="H15" s="24">
        <v>435</v>
      </c>
      <c r="I15" s="24">
        <v>1240</v>
      </c>
      <c r="J15" s="24">
        <v>23</v>
      </c>
      <c r="K15" s="24">
        <v>89</v>
      </c>
      <c r="L15" s="24">
        <v>435</v>
      </c>
      <c r="M15" s="24">
        <v>1240</v>
      </c>
      <c r="N15" s="24">
        <v>23</v>
      </c>
      <c r="O15" s="24">
        <v>89</v>
      </c>
    </row>
    <row r="16" spans="1:15" ht="15" customHeight="1">
      <c r="A16" s="19">
        <v>11</v>
      </c>
      <c r="B16" s="20" t="s">
        <v>20</v>
      </c>
      <c r="C16" s="11">
        <v>158</v>
      </c>
      <c r="D16" s="24">
        <v>68</v>
      </c>
      <c r="E16" s="24">
        <v>234</v>
      </c>
      <c r="F16" s="24">
        <v>36</v>
      </c>
      <c r="G16" s="24">
        <v>149</v>
      </c>
      <c r="H16" s="24">
        <v>68</v>
      </c>
      <c r="I16" s="24">
        <v>89</v>
      </c>
      <c r="J16" s="24">
        <v>36</v>
      </c>
      <c r="K16" s="24">
        <v>41</v>
      </c>
      <c r="L16" s="24">
        <v>1012</v>
      </c>
      <c r="M16" s="24">
        <v>549</v>
      </c>
      <c r="N16" s="24">
        <v>449</v>
      </c>
      <c r="O16" s="24">
        <v>246</v>
      </c>
    </row>
    <row r="17" spans="1:15" ht="15" customHeight="1">
      <c r="A17" s="19">
        <v>12</v>
      </c>
      <c r="B17" s="20" t="s">
        <v>21</v>
      </c>
      <c r="C17" s="11">
        <v>361</v>
      </c>
      <c r="D17" s="24">
        <v>291</v>
      </c>
      <c r="E17" s="24">
        <v>601</v>
      </c>
      <c r="F17" s="24">
        <v>28</v>
      </c>
      <c r="G17" s="24">
        <v>120</v>
      </c>
      <c r="H17" s="24">
        <v>291</v>
      </c>
      <c r="I17" s="24">
        <v>601</v>
      </c>
      <c r="J17" s="24">
        <v>28</v>
      </c>
      <c r="K17" s="24">
        <v>120</v>
      </c>
      <c r="L17" s="24">
        <v>315</v>
      </c>
      <c r="M17" s="24">
        <v>810</v>
      </c>
      <c r="N17" s="24">
        <v>0</v>
      </c>
      <c r="O17" s="24">
        <v>0</v>
      </c>
    </row>
    <row r="18" spans="1:15" ht="15" customHeight="1">
      <c r="A18" s="19">
        <v>13</v>
      </c>
      <c r="B18" s="20" t="s">
        <v>22</v>
      </c>
      <c r="C18" s="11">
        <v>550</v>
      </c>
      <c r="D18" s="24">
        <v>39</v>
      </c>
      <c r="E18" s="24">
        <v>318</v>
      </c>
      <c r="F18" s="24">
        <v>15</v>
      </c>
      <c r="G18" s="24">
        <v>102</v>
      </c>
      <c r="H18" s="24">
        <v>39</v>
      </c>
      <c r="I18" s="24">
        <v>318</v>
      </c>
      <c r="J18" s="24">
        <v>15</v>
      </c>
      <c r="K18" s="24">
        <v>36</v>
      </c>
      <c r="L18" s="24">
        <v>1909</v>
      </c>
      <c r="M18" s="24">
        <v>3840</v>
      </c>
      <c r="N18" s="24">
        <v>565</v>
      </c>
      <c r="O18" s="24">
        <v>1261</v>
      </c>
    </row>
    <row r="19" spans="1:15" ht="15" customHeight="1">
      <c r="A19" s="19">
        <v>14</v>
      </c>
      <c r="B19" s="20" t="s">
        <v>23</v>
      </c>
      <c r="C19" s="11">
        <v>192</v>
      </c>
      <c r="D19" s="24">
        <v>18</v>
      </c>
      <c r="E19" s="24">
        <v>140</v>
      </c>
      <c r="F19" s="24">
        <v>10</v>
      </c>
      <c r="G19" s="24">
        <v>85</v>
      </c>
      <c r="H19" s="24">
        <v>20</v>
      </c>
      <c r="I19" s="24">
        <v>69</v>
      </c>
      <c r="J19" s="24">
        <v>9</v>
      </c>
      <c r="K19" s="24">
        <v>42</v>
      </c>
      <c r="L19" s="24">
        <v>213</v>
      </c>
      <c r="M19" s="24">
        <v>523</v>
      </c>
      <c r="N19" s="24">
        <v>66</v>
      </c>
      <c r="O19" s="24">
        <v>210</v>
      </c>
    </row>
    <row r="20" spans="1:15" ht="15" customHeight="1">
      <c r="A20" s="19">
        <v>15</v>
      </c>
      <c r="B20" s="20" t="s">
        <v>24</v>
      </c>
      <c r="C20" s="187">
        <v>1258</v>
      </c>
      <c r="D20" s="189">
        <v>1537</v>
      </c>
      <c r="E20" s="189">
        <v>7138</v>
      </c>
      <c r="F20" s="189">
        <v>594</v>
      </c>
      <c r="G20" s="189">
        <v>2008</v>
      </c>
      <c r="H20" s="189">
        <v>1525</v>
      </c>
      <c r="I20" s="189">
        <v>1458</v>
      </c>
      <c r="J20" s="189">
        <v>594</v>
      </c>
      <c r="K20" s="189">
        <v>514</v>
      </c>
      <c r="L20" s="189">
        <v>7666</v>
      </c>
      <c r="M20" s="189">
        <v>16793</v>
      </c>
      <c r="N20" s="189">
        <v>2872</v>
      </c>
      <c r="O20" s="189">
        <v>5467</v>
      </c>
    </row>
    <row r="21" spans="1:15" ht="15" customHeight="1">
      <c r="A21" s="19">
        <v>16</v>
      </c>
      <c r="B21" s="20" t="s">
        <v>25</v>
      </c>
      <c r="C21" s="11">
        <v>482</v>
      </c>
      <c r="D21" s="24">
        <v>153</v>
      </c>
      <c r="E21" s="24">
        <v>163</v>
      </c>
      <c r="F21" s="24">
        <v>35</v>
      </c>
      <c r="G21" s="24">
        <v>40</v>
      </c>
      <c r="H21" s="24">
        <v>804</v>
      </c>
      <c r="I21" s="24">
        <v>671</v>
      </c>
      <c r="J21" s="24">
        <v>19</v>
      </c>
      <c r="K21" s="24">
        <v>50</v>
      </c>
      <c r="L21" s="24">
        <v>868</v>
      </c>
      <c r="M21" s="24">
        <v>1882</v>
      </c>
      <c r="N21" s="24">
        <v>235</v>
      </c>
      <c r="O21" s="24">
        <v>590</v>
      </c>
    </row>
    <row r="22" spans="1:15" ht="15" customHeight="1">
      <c r="A22" s="19">
        <v>17</v>
      </c>
      <c r="B22" s="20" t="s">
        <v>26</v>
      </c>
      <c r="C22" s="11">
        <v>754</v>
      </c>
      <c r="D22" s="24">
        <v>117</v>
      </c>
      <c r="E22" s="24">
        <v>398</v>
      </c>
      <c r="F22" s="24">
        <v>29</v>
      </c>
      <c r="G22" s="24">
        <v>101</v>
      </c>
      <c r="H22" s="24">
        <v>109</v>
      </c>
      <c r="I22" s="24">
        <v>381</v>
      </c>
      <c r="J22" s="24">
        <v>27</v>
      </c>
      <c r="K22" s="24">
        <v>96</v>
      </c>
      <c r="L22" s="24">
        <v>4108</v>
      </c>
      <c r="M22" s="24">
        <v>6723</v>
      </c>
      <c r="N22" s="24">
        <v>429</v>
      </c>
      <c r="O22" s="24">
        <v>1236</v>
      </c>
    </row>
    <row r="23" spans="1:15" ht="15" customHeight="1">
      <c r="A23" s="19">
        <v>18</v>
      </c>
      <c r="B23" s="20" t="s">
        <v>27</v>
      </c>
      <c r="C23" s="11">
        <v>1148</v>
      </c>
      <c r="D23" s="24">
        <v>289</v>
      </c>
      <c r="E23" s="24">
        <v>1953</v>
      </c>
      <c r="F23" s="24">
        <v>118</v>
      </c>
      <c r="G23" s="24">
        <v>648</v>
      </c>
      <c r="H23" s="24">
        <v>1011</v>
      </c>
      <c r="I23" s="24">
        <v>878</v>
      </c>
      <c r="J23" s="24">
        <v>118</v>
      </c>
      <c r="K23" s="24">
        <v>217</v>
      </c>
      <c r="L23" s="24">
        <v>4024</v>
      </c>
      <c r="M23" s="24">
        <v>9575</v>
      </c>
      <c r="N23" s="24">
        <v>1302</v>
      </c>
      <c r="O23" s="24">
        <v>2943</v>
      </c>
    </row>
    <row r="24" spans="1:15" ht="15" customHeight="1">
      <c r="A24" s="19">
        <v>19</v>
      </c>
      <c r="B24" s="20" t="s">
        <v>28</v>
      </c>
      <c r="C24" s="11">
        <v>106</v>
      </c>
      <c r="D24" s="24">
        <v>4</v>
      </c>
      <c r="E24" s="24">
        <v>27</v>
      </c>
      <c r="F24" s="24">
        <v>2</v>
      </c>
      <c r="G24" s="24">
        <v>14</v>
      </c>
      <c r="H24" s="24">
        <v>4</v>
      </c>
      <c r="I24" s="24">
        <v>27</v>
      </c>
      <c r="J24" s="24">
        <v>2</v>
      </c>
      <c r="K24" s="24">
        <v>14</v>
      </c>
      <c r="L24" s="24">
        <v>112</v>
      </c>
      <c r="M24" s="24">
        <v>305</v>
      </c>
      <c r="N24" s="24">
        <v>38</v>
      </c>
      <c r="O24" s="24">
        <v>120</v>
      </c>
    </row>
    <row r="25" spans="1:15" ht="15" customHeight="1">
      <c r="A25" s="19">
        <v>20</v>
      </c>
      <c r="B25" s="20" t="s">
        <v>29</v>
      </c>
      <c r="C25" s="11">
        <v>272</v>
      </c>
      <c r="D25" s="24">
        <v>394</v>
      </c>
      <c r="E25" s="24">
        <v>848</v>
      </c>
      <c r="F25" s="24">
        <v>15</v>
      </c>
      <c r="G25" s="24">
        <v>66</v>
      </c>
      <c r="H25" s="24">
        <v>394</v>
      </c>
      <c r="I25" s="24">
        <v>848</v>
      </c>
      <c r="J25" s="24">
        <v>28</v>
      </c>
      <c r="K25" s="24">
        <v>29</v>
      </c>
      <c r="L25" s="24">
        <v>401</v>
      </c>
      <c r="M25" s="24">
        <v>915</v>
      </c>
      <c r="N25" s="24">
        <v>121</v>
      </c>
      <c r="O25" s="24">
        <v>150</v>
      </c>
    </row>
    <row r="26" spans="1:15" ht="15" customHeight="1">
      <c r="A26" s="19">
        <v>21</v>
      </c>
      <c r="B26" s="20" t="s">
        <v>30</v>
      </c>
      <c r="C26" s="11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</row>
    <row r="27" spans="1:15" s="60" customFormat="1" ht="15" customHeight="1">
      <c r="A27" s="13"/>
      <c r="B27" s="13" t="s">
        <v>31</v>
      </c>
      <c r="C27" s="13">
        <f>SUM(C6:C26)</f>
        <v>11933</v>
      </c>
      <c r="D27" s="28">
        <f aca="true" t="shared" si="0" ref="D27:O27">SUM(D6:D26)</f>
        <v>8408</v>
      </c>
      <c r="E27" s="28">
        <f t="shared" si="0"/>
        <v>32574</v>
      </c>
      <c r="F27" s="28">
        <f t="shared" si="0"/>
        <v>2850</v>
      </c>
      <c r="G27" s="28">
        <f t="shared" si="0"/>
        <v>10381</v>
      </c>
      <c r="H27" s="28">
        <f t="shared" si="0"/>
        <v>7418</v>
      </c>
      <c r="I27" s="28">
        <f t="shared" si="0"/>
        <v>10926</v>
      </c>
      <c r="J27" s="28">
        <f t="shared" si="0"/>
        <v>2488</v>
      </c>
      <c r="K27" s="28">
        <f t="shared" si="0"/>
        <v>2662</v>
      </c>
      <c r="L27" s="28">
        <f t="shared" si="0"/>
        <v>52326</v>
      </c>
      <c r="M27" s="28">
        <f t="shared" si="0"/>
        <v>116997</v>
      </c>
      <c r="N27" s="28">
        <f t="shared" si="0"/>
        <v>15709</v>
      </c>
      <c r="O27" s="28">
        <f t="shared" si="0"/>
        <v>33616</v>
      </c>
    </row>
    <row r="28" spans="1:15" ht="15" customHeight="1">
      <c r="A28" s="19">
        <v>22</v>
      </c>
      <c r="B28" s="20" t="s">
        <v>32</v>
      </c>
      <c r="C28" s="11">
        <v>40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35</v>
      </c>
      <c r="M28" s="24">
        <v>97</v>
      </c>
      <c r="N28" s="24">
        <v>8</v>
      </c>
      <c r="O28" s="24">
        <v>17</v>
      </c>
    </row>
    <row r="29" spans="1:15" ht="15" customHeight="1">
      <c r="A29" s="19">
        <v>23</v>
      </c>
      <c r="B29" s="20" t="s">
        <v>33</v>
      </c>
      <c r="C29" s="11">
        <v>20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1:15" ht="15" customHeight="1">
      <c r="A30" s="19">
        <v>24</v>
      </c>
      <c r="B30" s="20" t="s">
        <v>34</v>
      </c>
      <c r="C30" s="11">
        <v>60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198</v>
      </c>
      <c r="M30" s="24">
        <v>315</v>
      </c>
      <c r="N30" s="24">
        <v>54</v>
      </c>
      <c r="O30" s="24">
        <v>64</v>
      </c>
    </row>
    <row r="31" spans="1:15" ht="15" customHeight="1">
      <c r="A31" s="19">
        <v>25</v>
      </c>
      <c r="B31" s="20" t="s">
        <v>35</v>
      </c>
      <c r="C31" s="11">
        <v>20</v>
      </c>
      <c r="D31" s="24">
        <v>2</v>
      </c>
      <c r="E31" s="24">
        <v>11</v>
      </c>
      <c r="F31" s="24">
        <v>0</v>
      </c>
      <c r="G31" s="24">
        <v>0</v>
      </c>
      <c r="H31" s="24">
        <v>2</v>
      </c>
      <c r="I31" s="24">
        <v>3</v>
      </c>
      <c r="J31" s="24">
        <v>0</v>
      </c>
      <c r="K31" s="24">
        <v>0</v>
      </c>
      <c r="L31" s="24">
        <v>71</v>
      </c>
      <c r="M31" s="24">
        <v>145</v>
      </c>
      <c r="N31" s="24">
        <v>30</v>
      </c>
      <c r="O31" s="24">
        <v>68</v>
      </c>
    </row>
    <row r="32" spans="1:15" ht="15" customHeight="1">
      <c r="A32" s="19">
        <v>26</v>
      </c>
      <c r="B32" s="20" t="s">
        <v>36</v>
      </c>
      <c r="C32" s="11">
        <v>73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300</v>
      </c>
      <c r="M32" s="24">
        <v>613</v>
      </c>
      <c r="N32" s="24">
        <v>73</v>
      </c>
      <c r="O32" s="24">
        <v>253</v>
      </c>
    </row>
    <row r="33" spans="1:15" ht="15" customHeight="1">
      <c r="A33" s="19">
        <v>27</v>
      </c>
      <c r="B33" s="20" t="s">
        <v>37</v>
      </c>
      <c r="C33" s="11">
        <v>4486</v>
      </c>
      <c r="D33" s="24">
        <v>599</v>
      </c>
      <c r="E33" s="24">
        <v>3827</v>
      </c>
      <c r="F33" s="24">
        <v>118</v>
      </c>
      <c r="G33" s="24">
        <v>620</v>
      </c>
      <c r="H33" s="24">
        <v>1464</v>
      </c>
      <c r="I33" s="24">
        <v>11812</v>
      </c>
      <c r="J33" s="24">
        <v>110</v>
      </c>
      <c r="K33" s="24">
        <v>200</v>
      </c>
      <c r="L33" s="24">
        <v>30185</v>
      </c>
      <c r="M33" s="24">
        <v>79716</v>
      </c>
      <c r="N33" s="24">
        <v>9493</v>
      </c>
      <c r="O33" s="24">
        <v>24800</v>
      </c>
    </row>
    <row r="34" spans="1:15" s="60" customFormat="1" ht="15" customHeight="1">
      <c r="A34" s="13"/>
      <c r="B34" s="13" t="s">
        <v>31</v>
      </c>
      <c r="C34" s="13">
        <f>SUM(C28:C33)</f>
        <v>4699</v>
      </c>
      <c r="D34" s="28">
        <f aca="true" t="shared" si="1" ref="D34:O34">SUM(D28:D33)</f>
        <v>601</v>
      </c>
      <c r="E34" s="28">
        <f t="shared" si="1"/>
        <v>3838</v>
      </c>
      <c r="F34" s="28">
        <f t="shared" si="1"/>
        <v>118</v>
      </c>
      <c r="G34" s="28">
        <f t="shared" si="1"/>
        <v>620</v>
      </c>
      <c r="H34" s="28">
        <f t="shared" si="1"/>
        <v>1466</v>
      </c>
      <c r="I34" s="28">
        <f t="shared" si="1"/>
        <v>11815</v>
      </c>
      <c r="J34" s="28">
        <f t="shared" si="1"/>
        <v>110</v>
      </c>
      <c r="K34" s="28">
        <f t="shared" si="1"/>
        <v>200</v>
      </c>
      <c r="L34" s="28">
        <f t="shared" si="1"/>
        <v>30789</v>
      </c>
      <c r="M34" s="28">
        <f t="shared" si="1"/>
        <v>80886</v>
      </c>
      <c r="N34" s="28">
        <f t="shared" si="1"/>
        <v>9658</v>
      </c>
      <c r="O34" s="28">
        <f t="shared" si="1"/>
        <v>25202</v>
      </c>
    </row>
    <row r="35" spans="1:15" ht="15" customHeight="1">
      <c r="A35" s="19">
        <v>28</v>
      </c>
      <c r="B35" s="20" t="s">
        <v>38</v>
      </c>
      <c r="C35" s="11">
        <v>233</v>
      </c>
      <c r="D35" s="24">
        <v>4</v>
      </c>
      <c r="E35" s="24">
        <v>9</v>
      </c>
      <c r="F35" s="24">
        <v>1</v>
      </c>
      <c r="G35" s="24">
        <v>4</v>
      </c>
      <c r="H35" s="24">
        <v>4</v>
      </c>
      <c r="I35" s="24">
        <v>9</v>
      </c>
      <c r="J35" s="24">
        <v>1</v>
      </c>
      <c r="K35" s="24">
        <v>4</v>
      </c>
      <c r="L35" s="24">
        <v>3</v>
      </c>
      <c r="M35" s="24">
        <v>1</v>
      </c>
      <c r="N35" s="24">
        <v>2</v>
      </c>
      <c r="O35" s="24">
        <v>5</v>
      </c>
    </row>
    <row r="36" spans="1:15" ht="15" customHeight="1">
      <c r="A36" s="19">
        <v>29</v>
      </c>
      <c r="B36" s="20" t="s">
        <v>39</v>
      </c>
      <c r="C36" s="11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</row>
    <row r="37" spans="1:15" ht="15" customHeight="1">
      <c r="A37" s="19">
        <v>30</v>
      </c>
      <c r="B37" s="20" t="s">
        <v>40</v>
      </c>
      <c r="C37" s="11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</row>
    <row r="38" spans="1:15" ht="15" customHeight="1">
      <c r="A38" s="19">
        <v>31</v>
      </c>
      <c r="B38" s="20" t="s">
        <v>41</v>
      </c>
      <c r="C38" s="11">
        <v>534</v>
      </c>
      <c r="D38" s="24">
        <v>202</v>
      </c>
      <c r="E38" s="24">
        <v>301</v>
      </c>
      <c r="F38" s="24">
        <v>8</v>
      </c>
      <c r="G38" s="24">
        <v>14</v>
      </c>
      <c r="H38" s="24">
        <v>144</v>
      </c>
      <c r="I38" s="24">
        <v>299</v>
      </c>
      <c r="J38" s="24">
        <v>8</v>
      </c>
      <c r="K38" s="24">
        <v>14</v>
      </c>
      <c r="L38" s="24">
        <v>1005</v>
      </c>
      <c r="M38" s="24">
        <v>1828</v>
      </c>
      <c r="N38" s="24">
        <v>310</v>
      </c>
      <c r="O38" s="24">
        <v>570</v>
      </c>
    </row>
    <row r="39" spans="1:15" ht="15" customHeight="1">
      <c r="A39" s="19">
        <v>32</v>
      </c>
      <c r="B39" s="20" t="s">
        <v>42</v>
      </c>
      <c r="C39" s="11">
        <v>799</v>
      </c>
      <c r="D39" s="24">
        <v>21</v>
      </c>
      <c r="E39" s="24">
        <v>48</v>
      </c>
      <c r="F39" s="24">
        <v>7</v>
      </c>
      <c r="G39" s="24">
        <v>22</v>
      </c>
      <c r="H39" s="24">
        <v>48</v>
      </c>
      <c r="I39" s="24">
        <v>103</v>
      </c>
      <c r="J39" s="24">
        <v>7</v>
      </c>
      <c r="K39" s="24">
        <v>22</v>
      </c>
      <c r="L39" s="24">
        <v>38</v>
      </c>
      <c r="M39" s="24">
        <v>248</v>
      </c>
      <c r="N39" s="24">
        <v>9</v>
      </c>
      <c r="O39" s="24">
        <v>29</v>
      </c>
    </row>
    <row r="40" spans="1:15" ht="15" customHeight="1">
      <c r="A40" s="19">
        <v>33</v>
      </c>
      <c r="B40" s="20" t="s">
        <v>43</v>
      </c>
      <c r="C40" s="11">
        <v>130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</row>
    <row r="41" spans="1:15" ht="15" customHeight="1">
      <c r="A41" s="19">
        <v>34</v>
      </c>
      <c r="B41" s="20" t="s">
        <v>45</v>
      </c>
      <c r="C41" s="11">
        <v>50</v>
      </c>
      <c r="D41" s="24">
        <v>0</v>
      </c>
      <c r="E41" s="24">
        <v>0</v>
      </c>
      <c r="F41" s="24">
        <v>0</v>
      </c>
      <c r="G41" s="24">
        <v>0</v>
      </c>
      <c r="H41" s="24">
        <v>2</v>
      </c>
      <c r="I41" s="24">
        <v>28</v>
      </c>
      <c r="J41" s="24">
        <v>0</v>
      </c>
      <c r="K41" s="24">
        <v>0</v>
      </c>
      <c r="L41" s="24">
        <v>11</v>
      </c>
      <c r="M41" s="24">
        <v>39</v>
      </c>
      <c r="N41" s="24">
        <v>4</v>
      </c>
      <c r="O41" s="24">
        <v>27</v>
      </c>
    </row>
    <row r="42" spans="1:15" ht="15" customHeight="1">
      <c r="A42" s="19">
        <v>35</v>
      </c>
      <c r="B42" s="20" t="s">
        <v>46</v>
      </c>
      <c r="C42" s="11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</row>
    <row r="43" spans="1:15" ht="15" customHeight="1">
      <c r="A43" s="19">
        <v>36</v>
      </c>
      <c r="B43" s="20" t="s">
        <v>47</v>
      </c>
      <c r="C43" s="11">
        <v>10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6</v>
      </c>
      <c r="M43" s="24">
        <v>6</v>
      </c>
      <c r="N43" s="24">
        <v>4</v>
      </c>
      <c r="O43" s="24">
        <v>5</v>
      </c>
    </row>
    <row r="44" spans="1:15" ht="15" customHeight="1">
      <c r="A44" s="19">
        <v>37</v>
      </c>
      <c r="B44" s="20" t="s">
        <v>48</v>
      </c>
      <c r="C44" s="11">
        <v>60</v>
      </c>
      <c r="D44" s="24">
        <v>2</v>
      </c>
      <c r="E44" s="24">
        <v>4</v>
      </c>
      <c r="F44" s="24">
        <v>2</v>
      </c>
      <c r="G44" s="24">
        <v>4</v>
      </c>
      <c r="H44" s="24">
        <v>5</v>
      </c>
      <c r="I44" s="24">
        <v>3</v>
      </c>
      <c r="J44" s="24">
        <v>3</v>
      </c>
      <c r="K44" s="24">
        <v>2</v>
      </c>
      <c r="L44" s="24">
        <v>14</v>
      </c>
      <c r="M44" s="24">
        <v>27</v>
      </c>
      <c r="N44" s="24">
        <v>7</v>
      </c>
      <c r="O44" s="24">
        <v>15</v>
      </c>
    </row>
    <row r="45" spans="1:15" ht="15" customHeight="1">
      <c r="A45" s="19">
        <v>38</v>
      </c>
      <c r="B45" s="20" t="s">
        <v>49</v>
      </c>
      <c r="C45" s="11">
        <v>20</v>
      </c>
      <c r="D45" s="24">
        <v>3</v>
      </c>
      <c r="E45" s="24">
        <v>11</v>
      </c>
      <c r="F45" s="24">
        <v>0</v>
      </c>
      <c r="G45" s="24">
        <v>0</v>
      </c>
      <c r="H45" s="24">
        <v>3</v>
      </c>
      <c r="I45" s="24">
        <v>11</v>
      </c>
      <c r="J45" s="24">
        <v>0</v>
      </c>
      <c r="K45" s="24">
        <v>0</v>
      </c>
      <c r="L45" s="24">
        <v>3</v>
      </c>
      <c r="M45" s="24">
        <v>11</v>
      </c>
      <c r="N45" s="24">
        <v>0</v>
      </c>
      <c r="O45" s="24">
        <v>0</v>
      </c>
    </row>
    <row r="46" spans="1:15" ht="15" customHeight="1">
      <c r="A46" s="19">
        <v>39</v>
      </c>
      <c r="B46" s="20" t="s">
        <v>50</v>
      </c>
      <c r="C46" s="11">
        <v>30</v>
      </c>
      <c r="D46" s="24">
        <v>1</v>
      </c>
      <c r="E46" s="24">
        <v>7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4</v>
      </c>
      <c r="M46" s="24">
        <v>12</v>
      </c>
      <c r="N46" s="24">
        <v>0</v>
      </c>
      <c r="O46" s="24">
        <v>0</v>
      </c>
    </row>
    <row r="47" spans="1:15" ht="15" customHeight="1">
      <c r="A47" s="19">
        <v>40</v>
      </c>
      <c r="B47" s="20" t="s">
        <v>51</v>
      </c>
      <c r="C47" s="11">
        <v>0</v>
      </c>
      <c r="D47" s="24">
        <v>29</v>
      </c>
      <c r="E47" s="24">
        <v>6</v>
      </c>
      <c r="F47" s="24">
        <v>28</v>
      </c>
      <c r="G47" s="24">
        <v>6</v>
      </c>
      <c r="H47" s="24">
        <v>29</v>
      </c>
      <c r="I47" s="24">
        <v>6</v>
      </c>
      <c r="J47" s="24">
        <v>28</v>
      </c>
      <c r="K47" s="24">
        <v>6</v>
      </c>
      <c r="L47" s="24">
        <v>327</v>
      </c>
      <c r="M47" s="24">
        <v>43</v>
      </c>
      <c r="N47" s="24">
        <v>322</v>
      </c>
      <c r="O47" s="24">
        <v>42</v>
      </c>
    </row>
    <row r="48" spans="1:15" ht="15" customHeight="1">
      <c r="A48" s="19">
        <v>41</v>
      </c>
      <c r="B48" s="20" t="s">
        <v>52</v>
      </c>
      <c r="C48" s="11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</row>
    <row r="49" spans="1:15" ht="15" customHeight="1">
      <c r="A49" s="19">
        <v>42</v>
      </c>
      <c r="B49" s="20" t="s">
        <v>53</v>
      </c>
      <c r="C49" s="11">
        <v>20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3</v>
      </c>
      <c r="M49" s="24">
        <v>5</v>
      </c>
      <c r="N49" s="24">
        <v>0</v>
      </c>
      <c r="O49" s="24">
        <v>0</v>
      </c>
    </row>
    <row r="50" spans="1:15" ht="15" customHeight="1">
      <c r="A50" s="19">
        <v>43</v>
      </c>
      <c r="B50" s="20" t="s">
        <v>54</v>
      </c>
      <c r="C50" s="11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</row>
    <row r="51" spans="1:15" ht="15" customHeight="1">
      <c r="A51" s="19">
        <v>44</v>
      </c>
      <c r="B51" s="20" t="s">
        <v>55</v>
      </c>
      <c r="C51" s="11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</row>
    <row r="52" spans="1:15" ht="15" customHeight="1">
      <c r="A52" s="19">
        <v>45</v>
      </c>
      <c r="B52" s="20" t="s">
        <v>315</v>
      </c>
      <c r="C52" s="11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</row>
    <row r="53" spans="1:15" s="60" customFormat="1" ht="15" customHeight="1">
      <c r="A53" s="13"/>
      <c r="B53" s="13" t="s">
        <v>31</v>
      </c>
      <c r="C53" s="13">
        <f>SUM(C35:C52)</f>
        <v>1886</v>
      </c>
      <c r="D53" s="28">
        <f aca="true" t="shared" si="2" ref="D53:O53">SUM(D35:D52)</f>
        <v>262</v>
      </c>
      <c r="E53" s="28">
        <f t="shared" si="2"/>
        <v>386</v>
      </c>
      <c r="F53" s="28">
        <f t="shared" si="2"/>
        <v>46</v>
      </c>
      <c r="G53" s="28">
        <f t="shared" si="2"/>
        <v>50</v>
      </c>
      <c r="H53" s="28">
        <f t="shared" si="2"/>
        <v>235</v>
      </c>
      <c r="I53" s="28">
        <f t="shared" si="2"/>
        <v>459</v>
      </c>
      <c r="J53" s="28">
        <f t="shared" si="2"/>
        <v>47</v>
      </c>
      <c r="K53" s="28">
        <f t="shared" si="2"/>
        <v>48</v>
      </c>
      <c r="L53" s="28">
        <f t="shared" si="2"/>
        <v>1414</v>
      </c>
      <c r="M53" s="28">
        <f t="shared" si="2"/>
        <v>2220</v>
      </c>
      <c r="N53" s="28">
        <f t="shared" si="2"/>
        <v>658</v>
      </c>
      <c r="O53" s="28">
        <f t="shared" si="2"/>
        <v>693</v>
      </c>
    </row>
    <row r="54" spans="1:15" ht="15" customHeight="1">
      <c r="A54" s="19">
        <v>46</v>
      </c>
      <c r="B54" s="20" t="s">
        <v>56</v>
      </c>
      <c r="C54" s="11">
        <v>636</v>
      </c>
      <c r="D54" s="24">
        <v>23</v>
      </c>
      <c r="E54" s="24">
        <v>74</v>
      </c>
      <c r="F54" s="24">
        <v>5</v>
      </c>
      <c r="G54" s="24">
        <v>16</v>
      </c>
      <c r="H54" s="24">
        <v>22</v>
      </c>
      <c r="I54" s="24">
        <v>27</v>
      </c>
      <c r="J54" s="24">
        <v>5</v>
      </c>
      <c r="K54" s="24">
        <v>6</v>
      </c>
      <c r="L54" s="24">
        <v>791</v>
      </c>
      <c r="M54" s="24">
        <v>1441</v>
      </c>
      <c r="N54" s="24">
        <v>189</v>
      </c>
      <c r="O54" s="24">
        <v>322</v>
      </c>
    </row>
    <row r="55" spans="1:15" ht="15" customHeight="1">
      <c r="A55" s="19">
        <v>47</v>
      </c>
      <c r="B55" s="120" t="s">
        <v>57</v>
      </c>
      <c r="C55" s="187">
        <v>713</v>
      </c>
      <c r="D55" s="189">
        <v>94</v>
      </c>
      <c r="E55" s="189">
        <v>329</v>
      </c>
      <c r="F55" s="189">
        <v>46</v>
      </c>
      <c r="G55" s="189">
        <v>28</v>
      </c>
      <c r="H55" s="189">
        <v>94</v>
      </c>
      <c r="I55" s="189">
        <v>250</v>
      </c>
      <c r="J55" s="189">
        <v>46</v>
      </c>
      <c r="K55" s="189">
        <v>28</v>
      </c>
      <c r="L55" s="189">
        <v>1164</v>
      </c>
      <c r="M55" s="189">
        <v>2620</v>
      </c>
      <c r="N55" s="189">
        <v>327</v>
      </c>
      <c r="O55" s="189">
        <v>75</v>
      </c>
    </row>
    <row r="56" spans="1:15" ht="15" customHeight="1">
      <c r="A56" s="19">
        <v>48</v>
      </c>
      <c r="B56" s="120" t="s">
        <v>58</v>
      </c>
      <c r="C56" s="187">
        <v>391</v>
      </c>
      <c r="D56" s="189">
        <v>143</v>
      </c>
      <c r="E56" s="189">
        <v>429</v>
      </c>
      <c r="F56" s="189">
        <v>15</v>
      </c>
      <c r="G56" s="189">
        <v>30</v>
      </c>
      <c r="H56" s="189">
        <v>143</v>
      </c>
      <c r="I56" s="189">
        <v>158</v>
      </c>
      <c r="J56" s="189">
        <v>15</v>
      </c>
      <c r="K56" s="189">
        <v>21</v>
      </c>
      <c r="L56" s="189">
        <v>1754</v>
      </c>
      <c r="M56" s="189">
        <v>3550</v>
      </c>
      <c r="N56" s="189">
        <v>379</v>
      </c>
      <c r="O56" s="189">
        <v>605</v>
      </c>
    </row>
    <row r="57" spans="1:15" s="60" customFormat="1" ht="15" customHeight="1">
      <c r="A57" s="13"/>
      <c r="B57" s="13" t="s">
        <v>31</v>
      </c>
      <c r="C57" s="13">
        <f>SUM(C54:C56)</f>
        <v>1740</v>
      </c>
      <c r="D57" s="28">
        <f aca="true" t="shared" si="3" ref="D57:O57">SUM(D54:D56)</f>
        <v>260</v>
      </c>
      <c r="E57" s="28">
        <f t="shared" si="3"/>
        <v>832</v>
      </c>
      <c r="F57" s="28">
        <f t="shared" si="3"/>
        <v>66</v>
      </c>
      <c r="G57" s="28">
        <f t="shared" si="3"/>
        <v>74</v>
      </c>
      <c r="H57" s="28">
        <f t="shared" si="3"/>
        <v>259</v>
      </c>
      <c r="I57" s="28">
        <f t="shared" si="3"/>
        <v>435</v>
      </c>
      <c r="J57" s="28">
        <f t="shared" si="3"/>
        <v>66</v>
      </c>
      <c r="K57" s="28">
        <f t="shared" si="3"/>
        <v>55</v>
      </c>
      <c r="L57" s="28">
        <f t="shared" si="3"/>
        <v>3709</v>
      </c>
      <c r="M57" s="28">
        <f t="shared" si="3"/>
        <v>7611</v>
      </c>
      <c r="N57" s="28">
        <f t="shared" si="3"/>
        <v>895</v>
      </c>
      <c r="O57" s="28">
        <f t="shared" si="3"/>
        <v>1002</v>
      </c>
    </row>
    <row r="58" spans="1:15" ht="15" customHeight="1">
      <c r="A58" s="19">
        <v>49</v>
      </c>
      <c r="B58" s="20" t="s">
        <v>59</v>
      </c>
      <c r="C58" s="11">
        <v>172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</row>
    <row r="59" spans="1:15" ht="15" customHeight="1">
      <c r="A59" s="19">
        <v>50</v>
      </c>
      <c r="B59" s="20" t="s">
        <v>60</v>
      </c>
      <c r="C59" s="11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</row>
    <row r="60" spans="1:15" s="60" customFormat="1" ht="15" customHeight="1">
      <c r="A60" s="13"/>
      <c r="B60" s="13" t="s">
        <v>31</v>
      </c>
      <c r="C60" s="13">
        <f>SUM(C58:C59)</f>
        <v>172</v>
      </c>
      <c r="D60" s="13">
        <f aca="true" t="shared" si="4" ref="D60:O60">SUM(D58:D59)</f>
        <v>0</v>
      </c>
      <c r="E60" s="13">
        <f t="shared" si="4"/>
        <v>0</v>
      </c>
      <c r="F60" s="13">
        <f t="shared" si="4"/>
        <v>0</v>
      </c>
      <c r="G60" s="13">
        <f t="shared" si="4"/>
        <v>0</v>
      </c>
      <c r="H60" s="13">
        <f t="shared" si="4"/>
        <v>0</v>
      </c>
      <c r="I60" s="13">
        <f t="shared" si="4"/>
        <v>0</v>
      </c>
      <c r="J60" s="13">
        <f t="shared" si="4"/>
        <v>0</v>
      </c>
      <c r="K60" s="13">
        <f t="shared" si="4"/>
        <v>0</v>
      </c>
      <c r="L60" s="13">
        <f t="shared" si="4"/>
        <v>0</v>
      </c>
      <c r="M60" s="13">
        <f t="shared" si="4"/>
        <v>0</v>
      </c>
      <c r="N60" s="13">
        <f t="shared" si="4"/>
        <v>0</v>
      </c>
      <c r="O60" s="13">
        <f t="shared" si="4"/>
        <v>0</v>
      </c>
    </row>
    <row r="61" spans="1:15" s="60" customFormat="1" ht="15" customHeight="1">
      <c r="A61" s="413" t="s">
        <v>0</v>
      </c>
      <c r="B61" s="414"/>
      <c r="C61" s="13">
        <f>SUM(C60,C57,C53,C34,C27)</f>
        <v>20430</v>
      </c>
      <c r="D61" s="28">
        <f aca="true" t="shared" si="5" ref="D61:O61">SUM(D60,D57,D53,D34,D27)</f>
        <v>9531</v>
      </c>
      <c r="E61" s="28">
        <f t="shared" si="5"/>
        <v>37630</v>
      </c>
      <c r="F61" s="28">
        <f t="shared" si="5"/>
        <v>3080</v>
      </c>
      <c r="G61" s="28">
        <f t="shared" si="5"/>
        <v>11125</v>
      </c>
      <c r="H61" s="28">
        <f t="shared" si="5"/>
        <v>9378</v>
      </c>
      <c r="I61" s="28">
        <f t="shared" si="5"/>
        <v>23635</v>
      </c>
      <c r="J61" s="28">
        <f t="shared" si="5"/>
        <v>2711</v>
      </c>
      <c r="K61" s="28">
        <f t="shared" si="5"/>
        <v>2965</v>
      </c>
      <c r="L61" s="28">
        <f t="shared" si="5"/>
        <v>88238</v>
      </c>
      <c r="M61" s="28">
        <f t="shared" si="5"/>
        <v>207714</v>
      </c>
      <c r="N61" s="28">
        <f t="shared" si="5"/>
        <v>26920</v>
      </c>
      <c r="O61" s="28">
        <f t="shared" si="5"/>
        <v>60513</v>
      </c>
    </row>
  </sheetData>
  <sheetProtection/>
  <mergeCells count="15">
    <mergeCell ref="A61:B61"/>
    <mergeCell ref="A4:A5"/>
    <mergeCell ref="B4:B5"/>
    <mergeCell ref="C4:C5"/>
    <mergeCell ref="J4:K4"/>
    <mergeCell ref="L4:M4"/>
    <mergeCell ref="N4:O4"/>
    <mergeCell ref="A1:O1"/>
    <mergeCell ref="A2:O2"/>
    <mergeCell ref="M3:N3"/>
    <mergeCell ref="F4:G4"/>
    <mergeCell ref="F3:G3"/>
    <mergeCell ref="I3:J3"/>
    <mergeCell ref="D4:E4"/>
    <mergeCell ref="H4:I4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K61"/>
  <sheetViews>
    <sheetView zoomScalePageLayoutView="0" workbookViewId="0" topLeftCell="A1">
      <pane xSplit="2" ySplit="4" topLeftCell="C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4" sqref="D4"/>
    </sheetView>
  </sheetViews>
  <sheetFormatPr defaultColWidth="9.140625" defaultRowHeight="12.75"/>
  <cols>
    <col min="1" max="1" width="5.8515625" style="343" bestFit="1" customWidth="1"/>
    <col min="2" max="2" width="24.28125" style="344" bestFit="1" customWidth="1"/>
    <col min="3" max="3" width="9.421875" style="345" bestFit="1" customWidth="1"/>
    <col min="4" max="4" width="12.421875" style="345" bestFit="1" customWidth="1"/>
    <col min="5" max="5" width="9.421875" style="345" bestFit="1" customWidth="1"/>
    <col min="6" max="6" width="12.00390625" style="345" customWidth="1"/>
    <col min="7" max="7" width="11.421875" style="345" bestFit="1" customWidth="1"/>
    <col min="8" max="8" width="13.7109375" style="345" bestFit="1" customWidth="1"/>
    <col min="9" max="9" width="11.421875" style="345" bestFit="1" customWidth="1"/>
    <col min="10" max="10" width="11.140625" style="41" customWidth="1"/>
    <col min="11" max="16384" width="9.140625" style="41" customWidth="1"/>
  </cols>
  <sheetData>
    <row r="1" spans="1:10" ht="14.25" customHeight="1">
      <c r="A1" s="405" t="s">
        <v>501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15.75" customHeight="1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14.25" customHeight="1">
      <c r="A3" s="330"/>
      <c r="B3" s="331" t="s">
        <v>66</v>
      </c>
      <c r="C3" s="332"/>
      <c r="D3" s="291"/>
      <c r="E3" s="291"/>
      <c r="F3" s="291"/>
      <c r="G3" s="291"/>
      <c r="H3" s="291"/>
      <c r="I3" s="402" t="s">
        <v>97</v>
      </c>
      <c r="J3" s="402"/>
    </row>
    <row r="4" spans="1:11" ht="45" customHeight="1">
      <c r="A4" s="333" t="s">
        <v>3</v>
      </c>
      <c r="B4" s="333" t="s">
        <v>4</v>
      </c>
      <c r="C4" s="334" t="s">
        <v>71</v>
      </c>
      <c r="D4" s="334" t="s">
        <v>72</v>
      </c>
      <c r="E4" s="334" t="s">
        <v>73</v>
      </c>
      <c r="F4" s="334" t="s">
        <v>74</v>
      </c>
      <c r="G4" s="334" t="s">
        <v>75</v>
      </c>
      <c r="H4" s="334" t="s">
        <v>76</v>
      </c>
      <c r="I4" s="334" t="s">
        <v>77</v>
      </c>
      <c r="J4" s="39" t="s">
        <v>78</v>
      </c>
      <c r="K4" s="335"/>
    </row>
    <row r="5" spans="1:11" ht="15" customHeight="1">
      <c r="A5" s="336">
        <v>1</v>
      </c>
      <c r="B5" s="337" t="s">
        <v>10</v>
      </c>
      <c r="C5" s="25">
        <v>0</v>
      </c>
      <c r="D5" s="25">
        <v>0</v>
      </c>
      <c r="E5" s="25">
        <v>0</v>
      </c>
      <c r="F5" s="204">
        <f>C5+D5+E5</f>
        <v>0</v>
      </c>
      <c r="G5" s="204">
        <f>'CD Ratio_3'!H6</f>
        <v>509899</v>
      </c>
      <c r="H5" s="204">
        <f>F5+G5</f>
        <v>509899</v>
      </c>
      <c r="I5" s="338">
        <f>'CD Ratio_3'!F6</f>
        <v>838400</v>
      </c>
      <c r="J5" s="42">
        <f>H5/I5*100</f>
        <v>60.81810591603053</v>
      </c>
      <c r="K5" s="335"/>
    </row>
    <row r="6" spans="1:11" ht="15" customHeight="1">
      <c r="A6" s="336">
        <v>2</v>
      </c>
      <c r="B6" s="337" t="s">
        <v>11</v>
      </c>
      <c r="C6" s="25">
        <v>0</v>
      </c>
      <c r="D6" s="25">
        <v>0</v>
      </c>
      <c r="E6" s="25">
        <v>0</v>
      </c>
      <c r="F6" s="204">
        <f aca="true" t="shared" si="0" ref="F6:F59">C6+D6+E6</f>
        <v>0</v>
      </c>
      <c r="G6" s="204">
        <f>'CD Ratio_3'!H7</f>
        <v>60761</v>
      </c>
      <c r="H6" s="204">
        <f aca="true" t="shared" si="1" ref="H6:H59">F6+G6</f>
        <v>60761</v>
      </c>
      <c r="I6" s="338">
        <f>'CD Ratio_3'!F7</f>
        <v>102181</v>
      </c>
      <c r="J6" s="42">
        <f aca="true" t="shared" si="2" ref="J6:J61">H6/I6*100</f>
        <v>59.464088235581954</v>
      </c>
      <c r="K6" s="335"/>
    </row>
    <row r="7" spans="1:11" ht="15" customHeight="1">
      <c r="A7" s="336">
        <v>3</v>
      </c>
      <c r="B7" s="337" t="s">
        <v>12</v>
      </c>
      <c r="C7" s="25">
        <v>0</v>
      </c>
      <c r="D7" s="25">
        <v>0</v>
      </c>
      <c r="E7" s="25">
        <v>0</v>
      </c>
      <c r="F7" s="204">
        <f t="shared" si="0"/>
        <v>0</v>
      </c>
      <c r="G7" s="204">
        <f>'CD Ratio_3'!H8</f>
        <v>1001829</v>
      </c>
      <c r="H7" s="204">
        <f t="shared" si="1"/>
        <v>1001829</v>
      </c>
      <c r="I7" s="338">
        <f>'CD Ratio_3'!F8</f>
        <v>827652</v>
      </c>
      <c r="J7" s="42">
        <f t="shared" si="2"/>
        <v>121.04471444520159</v>
      </c>
      <c r="K7" s="335"/>
    </row>
    <row r="8" spans="1:11" ht="15" customHeight="1">
      <c r="A8" s="336">
        <v>4</v>
      </c>
      <c r="B8" s="337" t="s">
        <v>13</v>
      </c>
      <c r="C8" s="25">
        <v>0</v>
      </c>
      <c r="D8" s="25">
        <v>0</v>
      </c>
      <c r="E8" s="25">
        <v>0</v>
      </c>
      <c r="F8" s="204">
        <f t="shared" si="0"/>
        <v>0</v>
      </c>
      <c r="G8" s="204">
        <f>'CD Ratio_3'!H9</f>
        <v>1763905</v>
      </c>
      <c r="H8" s="204">
        <f t="shared" si="1"/>
        <v>1763905</v>
      </c>
      <c r="I8" s="338">
        <f>'CD Ratio_3'!F9</f>
        <v>1957098</v>
      </c>
      <c r="J8" s="42">
        <f t="shared" si="2"/>
        <v>90.12859856787958</v>
      </c>
      <c r="K8" s="335"/>
    </row>
    <row r="9" spans="1:11" ht="15" customHeight="1">
      <c r="A9" s="336">
        <v>5</v>
      </c>
      <c r="B9" s="337" t="s">
        <v>14</v>
      </c>
      <c r="C9" s="25">
        <v>0</v>
      </c>
      <c r="D9" s="25">
        <v>0</v>
      </c>
      <c r="E9" s="25">
        <v>0</v>
      </c>
      <c r="F9" s="204">
        <f t="shared" si="0"/>
        <v>0</v>
      </c>
      <c r="G9" s="204">
        <f>'CD Ratio_3'!H10</f>
        <v>355098</v>
      </c>
      <c r="H9" s="204">
        <f t="shared" si="1"/>
        <v>355098</v>
      </c>
      <c r="I9" s="338">
        <f>'CD Ratio_3'!F10</f>
        <v>498550</v>
      </c>
      <c r="J9" s="42">
        <f t="shared" si="2"/>
        <v>71.22615585197072</v>
      </c>
      <c r="K9" s="335"/>
    </row>
    <row r="10" spans="1:11" ht="15" customHeight="1">
      <c r="A10" s="336">
        <v>6</v>
      </c>
      <c r="B10" s="337" t="s">
        <v>15</v>
      </c>
      <c r="C10" s="25">
        <v>0</v>
      </c>
      <c r="D10" s="25">
        <v>0</v>
      </c>
      <c r="E10" s="25">
        <v>0</v>
      </c>
      <c r="F10" s="204">
        <f t="shared" si="0"/>
        <v>0</v>
      </c>
      <c r="G10" s="204">
        <f>'CD Ratio_3'!H11</f>
        <v>360244</v>
      </c>
      <c r="H10" s="204">
        <f t="shared" si="1"/>
        <v>360244</v>
      </c>
      <c r="I10" s="338">
        <f>'CD Ratio_3'!F11</f>
        <v>622224</v>
      </c>
      <c r="J10" s="42">
        <f t="shared" si="2"/>
        <v>57.8961917251665</v>
      </c>
      <c r="K10" s="335"/>
    </row>
    <row r="11" spans="1:11" ht="15" customHeight="1">
      <c r="A11" s="336">
        <v>7</v>
      </c>
      <c r="B11" s="337" t="s">
        <v>16</v>
      </c>
      <c r="C11" s="25">
        <v>0</v>
      </c>
      <c r="D11" s="25">
        <v>0</v>
      </c>
      <c r="E11" s="25">
        <v>0</v>
      </c>
      <c r="F11" s="204">
        <f t="shared" si="0"/>
        <v>0</v>
      </c>
      <c r="G11" s="204">
        <f>'CD Ratio_3'!H12</f>
        <v>1204058</v>
      </c>
      <c r="H11" s="204">
        <f t="shared" si="1"/>
        <v>1204058</v>
      </c>
      <c r="I11" s="338">
        <f>'CD Ratio_3'!F12</f>
        <v>1918666</v>
      </c>
      <c r="J11" s="42">
        <f t="shared" si="2"/>
        <v>62.7549557869895</v>
      </c>
      <c r="K11" s="335"/>
    </row>
    <row r="12" spans="1:11" ht="15" customHeight="1">
      <c r="A12" s="336">
        <v>8</v>
      </c>
      <c r="B12" s="337" t="s">
        <v>17</v>
      </c>
      <c r="C12" s="25">
        <v>0</v>
      </c>
      <c r="D12" s="25">
        <v>0</v>
      </c>
      <c r="E12" s="25">
        <v>0</v>
      </c>
      <c r="F12" s="204">
        <f t="shared" si="0"/>
        <v>0</v>
      </c>
      <c r="G12" s="204">
        <f>'CD Ratio_3'!H13</f>
        <v>294410</v>
      </c>
      <c r="H12" s="204">
        <f t="shared" si="1"/>
        <v>294410</v>
      </c>
      <c r="I12" s="338">
        <f>'CD Ratio_3'!F13</f>
        <v>146300</v>
      </c>
      <c r="J12" s="42">
        <f t="shared" si="2"/>
        <v>201.23718386876283</v>
      </c>
      <c r="K12" s="335"/>
    </row>
    <row r="13" spans="1:11" ht="15" customHeight="1">
      <c r="A13" s="336">
        <v>9</v>
      </c>
      <c r="B13" s="337" t="s">
        <v>18</v>
      </c>
      <c r="C13" s="25">
        <v>0</v>
      </c>
      <c r="D13" s="25">
        <v>0</v>
      </c>
      <c r="E13" s="25">
        <v>66479</v>
      </c>
      <c r="F13" s="204">
        <f t="shared" si="0"/>
        <v>66479</v>
      </c>
      <c r="G13" s="204">
        <f>'CD Ratio_3'!H14</f>
        <v>118112</v>
      </c>
      <c r="H13" s="204">
        <f t="shared" si="1"/>
        <v>184591</v>
      </c>
      <c r="I13" s="338">
        <f>'CD Ratio_3'!F14</f>
        <v>280950</v>
      </c>
      <c r="J13" s="42">
        <f t="shared" si="2"/>
        <v>65.70243815625557</v>
      </c>
      <c r="K13" s="335"/>
    </row>
    <row r="14" spans="1:11" ht="15" customHeight="1">
      <c r="A14" s="336">
        <v>10</v>
      </c>
      <c r="B14" s="337" t="s">
        <v>19</v>
      </c>
      <c r="C14" s="25">
        <v>0</v>
      </c>
      <c r="D14" s="25">
        <v>0</v>
      </c>
      <c r="E14" s="25">
        <v>0</v>
      </c>
      <c r="F14" s="204">
        <f t="shared" si="0"/>
        <v>0</v>
      </c>
      <c r="G14" s="204">
        <f>'CD Ratio_3'!H15</f>
        <v>279079</v>
      </c>
      <c r="H14" s="204">
        <f t="shared" si="1"/>
        <v>279079</v>
      </c>
      <c r="I14" s="338">
        <f>'CD Ratio_3'!F15</f>
        <v>490122</v>
      </c>
      <c r="J14" s="42">
        <f t="shared" si="2"/>
        <v>56.94072088173965</v>
      </c>
      <c r="K14" s="335"/>
    </row>
    <row r="15" spans="1:11" ht="15" customHeight="1">
      <c r="A15" s="336">
        <v>11</v>
      </c>
      <c r="B15" s="337" t="s">
        <v>20</v>
      </c>
      <c r="C15" s="25">
        <v>0</v>
      </c>
      <c r="D15" s="25">
        <v>0</v>
      </c>
      <c r="E15" s="25">
        <v>0</v>
      </c>
      <c r="F15" s="204">
        <f t="shared" si="0"/>
        <v>0</v>
      </c>
      <c r="G15" s="204">
        <f>'CD Ratio_3'!H16</f>
        <v>60840</v>
      </c>
      <c r="H15" s="204">
        <f t="shared" si="1"/>
        <v>60840</v>
      </c>
      <c r="I15" s="338">
        <f>'CD Ratio_3'!F16</f>
        <v>88629</v>
      </c>
      <c r="J15" s="42">
        <f t="shared" si="2"/>
        <v>68.6457028737772</v>
      </c>
      <c r="K15" s="335"/>
    </row>
    <row r="16" spans="1:11" ht="15" customHeight="1">
      <c r="A16" s="336">
        <v>12</v>
      </c>
      <c r="B16" s="337" t="s">
        <v>21</v>
      </c>
      <c r="C16" s="25">
        <v>0</v>
      </c>
      <c r="D16" s="25">
        <v>0</v>
      </c>
      <c r="E16" s="25">
        <v>0</v>
      </c>
      <c r="F16" s="204">
        <f t="shared" si="0"/>
        <v>0</v>
      </c>
      <c r="G16" s="204">
        <f>'CD Ratio_3'!H17</f>
        <v>88813</v>
      </c>
      <c r="H16" s="204">
        <f t="shared" si="1"/>
        <v>88813</v>
      </c>
      <c r="I16" s="338">
        <f>'CD Ratio_3'!F17</f>
        <v>116422</v>
      </c>
      <c r="J16" s="42">
        <f t="shared" si="2"/>
        <v>76.28540997405989</v>
      </c>
      <c r="K16" s="335"/>
    </row>
    <row r="17" spans="1:11" ht="15" customHeight="1">
      <c r="A17" s="336">
        <v>13</v>
      </c>
      <c r="B17" s="337" t="s">
        <v>22</v>
      </c>
      <c r="C17" s="25">
        <v>0</v>
      </c>
      <c r="D17" s="25">
        <v>0</v>
      </c>
      <c r="E17" s="25">
        <v>0</v>
      </c>
      <c r="F17" s="204">
        <f t="shared" si="0"/>
        <v>0</v>
      </c>
      <c r="G17" s="204">
        <f>'CD Ratio_3'!H18</f>
        <v>180804</v>
      </c>
      <c r="H17" s="204">
        <f t="shared" si="1"/>
        <v>180804</v>
      </c>
      <c r="I17" s="338">
        <f>'CD Ratio_3'!F18</f>
        <v>406467</v>
      </c>
      <c r="J17" s="42">
        <f t="shared" si="2"/>
        <v>44.4818398541579</v>
      </c>
      <c r="K17" s="335"/>
    </row>
    <row r="18" spans="1:11" ht="15" customHeight="1">
      <c r="A18" s="336">
        <v>14</v>
      </c>
      <c r="B18" s="337" t="s">
        <v>23</v>
      </c>
      <c r="C18" s="25">
        <v>2741</v>
      </c>
      <c r="D18" s="25">
        <v>0</v>
      </c>
      <c r="E18" s="25">
        <v>0</v>
      </c>
      <c r="F18" s="204">
        <f t="shared" si="0"/>
        <v>2741</v>
      </c>
      <c r="G18" s="204">
        <f>'CD Ratio_3'!H19</f>
        <v>55275</v>
      </c>
      <c r="H18" s="204">
        <f t="shared" si="1"/>
        <v>58016</v>
      </c>
      <c r="I18" s="338">
        <f>'CD Ratio_3'!F19</f>
        <v>133873</v>
      </c>
      <c r="J18" s="42">
        <f t="shared" si="2"/>
        <v>43.33659513120644</v>
      </c>
      <c r="K18" s="335"/>
    </row>
    <row r="19" spans="1:11" ht="15" customHeight="1">
      <c r="A19" s="336">
        <v>15</v>
      </c>
      <c r="B19" s="337" t="s">
        <v>24</v>
      </c>
      <c r="C19" s="25"/>
      <c r="D19" s="25"/>
      <c r="E19" s="25"/>
      <c r="F19" s="204">
        <f t="shared" si="0"/>
        <v>0</v>
      </c>
      <c r="G19" s="204">
        <f>'CD Ratio_3'!H20</f>
        <v>1079349</v>
      </c>
      <c r="H19" s="204">
        <f t="shared" si="1"/>
        <v>1079349</v>
      </c>
      <c r="I19" s="338">
        <f>'CD Ratio_3'!F20</f>
        <v>1685660</v>
      </c>
      <c r="J19" s="42">
        <f t="shared" si="2"/>
        <v>64.0312399890844</v>
      </c>
      <c r="K19" s="335"/>
    </row>
    <row r="20" spans="1:11" ht="15" customHeight="1">
      <c r="A20" s="336">
        <v>16</v>
      </c>
      <c r="B20" s="337" t="s">
        <v>25</v>
      </c>
      <c r="C20" s="25">
        <v>0</v>
      </c>
      <c r="D20" s="25">
        <v>0</v>
      </c>
      <c r="E20" s="25">
        <v>0</v>
      </c>
      <c r="F20" s="204">
        <f t="shared" si="0"/>
        <v>0</v>
      </c>
      <c r="G20" s="204">
        <f>'CD Ratio_3'!H21</f>
        <v>131240</v>
      </c>
      <c r="H20" s="204">
        <f t="shared" si="1"/>
        <v>131240</v>
      </c>
      <c r="I20" s="338">
        <f>'CD Ratio_3'!F21</f>
        <v>335204</v>
      </c>
      <c r="J20" s="42">
        <f t="shared" si="2"/>
        <v>39.15227741912388</v>
      </c>
      <c r="K20" s="335"/>
    </row>
    <row r="21" spans="1:11" ht="15" customHeight="1">
      <c r="A21" s="336">
        <v>17</v>
      </c>
      <c r="B21" s="337" t="s">
        <v>26</v>
      </c>
      <c r="C21" s="25">
        <v>0</v>
      </c>
      <c r="D21" s="25">
        <v>0</v>
      </c>
      <c r="E21" s="25">
        <v>0</v>
      </c>
      <c r="F21" s="204">
        <f t="shared" si="0"/>
        <v>0</v>
      </c>
      <c r="G21" s="204">
        <f>'CD Ratio_3'!H22</f>
        <v>470129</v>
      </c>
      <c r="H21" s="204">
        <f t="shared" si="1"/>
        <v>470129</v>
      </c>
      <c r="I21" s="338">
        <f>'CD Ratio_3'!F22</f>
        <v>617586</v>
      </c>
      <c r="J21" s="42">
        <f t="shared" si="2"/>
        <v>76.12364917598521</v>
      </c>
      <c r="K21" s="335"/>
    </row>
    <row r="22" spans="1:11" ht="15" customHeight="1">
      <c r="A22" s="336">
        <v>18</v>
      </c>
      <c r="B22" s="337" t="s">
        <v>27</v>
      </c>
      <c r="C22" s="25">
        <v>0</v>
      </c>
      <c r="D22" s="25">
        <v>0</v>
      </c>
      <c r="E22" s="25">
        <v>0</v>
      </c>
      <c r="F22" s="204">
        <f t="shared" si="0"/>
        <v>0</v>
      </c>
      <c r="G22" s="204">
        <f>'CD Ratio_3'!H23</f>
        <v>632967</v>
      </c>
      <c r="H22" s="204">
        <f t="shared" si="1"/>
        <v>632967</v>
      </c>
      <c r="I22" s="338">
        <f>'CD Ratio_3'!F23</f>
        <v>1780369</v>
      </c>
      <c r="J22" s="42">
        <f t="shared" si="2"/>
        <v>35.55257365186655</v>
      </c>
      <c r="K22" s="335"/>
    </row>
    <row r="23" spans="1:11" ht="15" customHeight="1">
      <c r="A23" s="336">
        <v>19</v>
      </c>
      <c r="B23" s="337" t="s">
        <v>28</v>
      </c>
      <c r="C23" s="25">
        <v>0</v>
      </c>
      <c r="D23" s="25">
        <v>0</v>
      </c>
      <c r="E23" s="25">
        <v>0</v>
      </c>
      <c r="F23" s="204">
        <f t="shared" si="0"/>
        <v>0</v>
      </c>
      <c r="G23" s="204">
        <f>'CD Ratio_3'!H24</f>
        <v>41402</v>
      </c>
      <c r="H23" s="204">
        <f t="shared" si="1"/>
        <v>41402</v>
      </c>
      <c r="I23" s="338">
        <f>'CD Ratio_3'!F24</f>
        <v>23510</v>
      </c>
      <c r="J23" s="42">
        <f t="shared" si="2"/>
        <v>176.1037856231391</v>
      </c>
      <c r="K23" s="335"/>
    </row>
    <row r="24" spans="1:11" ht="15" customHeight="1">
      <c r="A24" s="336">
        <v>20</v>
      </c>
      <c r="B24" s="337" t="s">
        <v>29</v>
      </c>
      <c r="C24" s="25">
        <v>0</v>
      </c>
      <c r="D24" s="25">
        <v>0</v>
      </c>
      <c r="E24" s="25">
        <v>0</v>
      </c>
      <c r="F24" s="204">
        <f t="shared" si="0"/>
        <v>0</v>
      </c>
      <c r="G24" s="204">
        <f>'CD Ratio_3'!H25</f>
        <v>57285</v>
      </c>
      <c r="H24" s="204">
        <f t="shared" si="1"/>
        <v>57285</v>
      </c>
      <c r="I24" s="338">
        <f>'CD Ratio_3'!F25</f>
        <v>106235</v>
      </c>
      <c r="J24" s="42">
        <f t="shared" si="2"/>
        <v>53.922906763307765</v>
      </c>
      <c r="K24" s="335"/>
    </row>
    <row r="25" spans="1:11" ht="15" customHeight="1">
      <c r="A25" s="336">
        <v>21</v>
      </c>
      <c r="B25" s="337" t="s">
        <v>30</v>
      </c>
      <c r="C25" s="25">
        <v>0</v>
      </c>
      <c r="D25" s="25">
        <v>0</v>
      </c>
      <c r="E25" s="25">
        <v>0</v>
      </c>
      <c r="F25" s="204">
        <f t="shared" si="0"/>
        <v>0</v>
      </c>
      <c r="G25" s="204">
        <f>'CD Ratio_3'!H26</f>
        <v>128</v>
      </c>
      <c r="H25" s="204">
        <f t="shared" si="1"/>
        <v>128</v>
      </c>
      <c r="I25" s="338">
        <f>'CD Ratio_3'!F26</f>
        <v>1290</v>
      </c>
      <c r="J25" s="42">
        <f t="shared" si="2"/>
        <v>9.922480620155039</v>
      </c>
      <c r="K25" s="335"/>
    </row>
    <row r="26" spans="1:11" s="342" customFormat="1" ht="15" customHeight="1">
      <c r="A26" s="339"/>
      <c r="B26" s="340" t="s">
        <v>31</v>
      </c>
      <c r="C26" s="32">
        <f>SUM(C5:C25)</f>
        <v>2741</v>
      </c>
      <c r="D26" s="32">
        <f aca="true" t="shared" si="3" ref="D26:I26">SUM(D5:D25)</f>
        <v>0</v>
      </c>
      <c r="E26" s="32">
        <f t="shared" si="3"/>
        <v>66479</v>
      </c>
      <c r="F26" s="32">
        <f t="shared" si="3"/>
        <v>69220</v>
      </c>
      <c r="G26" s="32">
        <f t="shared" si="3"/>
        <v>8745627</v>
      </c>
      <c r="H26" s="32">
        <f t="shared" si="3"/>
        <v>8814847</v>
      </c>
      <c r="I26" s="32">
        <f t="shared" si="3"/>
        <v>12977388</v>
      </c>
      <c r="J26" s="43">
        <f t="shared" si="2"/>
        <v>67.92466249756885</v>
      </c>
      <c r="K26" s="341"/>
    </row>
    <row r="27" spans="1:11" ht="15" customHeight="1">
      <c r="A27" s="336">
        <v>22</v>
      </c>
      <c r="B27" s="337" t="s">
        <v>32</v>
      </c>
      <c r="C27" s="25">
        <v>0</v>
      </c>
      <c r="D27" s="25">
        <v>0</v>
      </c>
      <c r="E27" s="25">
        <v>0</v>
      </c>
      <c r="F27" s="204">
        <f t="shared" si="0"/>
        <v>0</v>
      </c>
      <c r="G27" s="204">
        <f>'CD Ratio_3'!H28</f>
        <v>31140</v>
      </c>
      <c r="H27" s="204">
        <f t="shared" si="1"/>
        <v>31140</v>
      </c>
      <c r="I27" s="338">
        <f>'CD Ratio_3'!F28</f>
        <v>21411</v>
      </c>
      <c r="J27" s="42">
        <f t="shared" si="2"/>
        <v>145.43926019335856</v>
      </c>
      <c r="K27" s="335"/>
    </row>
    <row r="28" spans="1:11" ht="15" customHeight="1">
      <c r="A28" s="336">
        <v>23</v>
      </c>
      <c r="B28" s="337" t="s">
        <v>33</v>
      </c>
      <c r="C28" s="25">
        <v>0</v>
      </c>
      <c r="D28" s="25">
        <v>0</v>
      </c>
      <c r="E28" s="25">
        <v>0</v>
      </c>
      <c r="F28" s="204">
        <f t="shared" si="0"/>
        <v>0</v>
      </c>
      <c r="G28" s="204">
        <f>'CD Ratio_3'!H29</f>
        <v>74658</v>
      </c>
      <c r="H28" s="204">
        <f t="shared" si="1"/>
        <v>74658</v>
      </c>
      <c r="I28" s="338">
        <f>'CD Ratio_3'!F29</f>
        <v>17920</v>
      </c>
      <c r="J28" s="42">
        <f t="shared" si="2"/>
        <v>416.6183035714286</v>
      </c>
      <c r="K28" s="335"/>
    </row>
    <row r="29" spans="1:11" ht="15" customHeight="1">
      <c r="A29" s="336">
        <v>24</v>
      </c>
      <c r="B29" s="337" t="s">
        <v>34</v>
      </c>
      <c r="C29" s="25">
        <v>0</v>
      </c>
      <c r="D29" s="25">
        <v>0</v>
      </c>
      <c r="E29" s="25">
        <v>0</v>
      </c>
      <c r="F29" s="204">
        <f t="shared" si="0"/>
        <v>0</v>
      </c>
      <c r="G29" s="204">
        <f>'CD Ratio_3'!H30</f>
        <v>91449</v>
      </c>
      <c r="H29" s="204">
        <f t="shared" si="1"/>
        <v>91449</v>
      </c>
      <c r="I29" s="338">
        <f>'CD Ratio_3'!F30</f>
        <v>35890</v>
      </c>
      <c r="J29" s="42">
        <f t="shared" si="2"/>
        <v>254.803566453051</v>
      </c>
      <c r="K29" s="335"/>
    </row>
    <row r="30" spans="1:11" ht="15" customHeight="1">
      <c r="A30" s="336">
        <v>25</v>
      </c>
      <c r="B30" s="337" t="s">
        <v>35</v>
      </c>
      <c r="C30" s="25">
        <v>0</v>
      </c>
      <c r="D30" s="25">
        <v>0</v>
      </c>
      <c r="E30" s="25">
        <v>0</v>
      </c>
      <c r="F30" s="204">
        <f t="shared" si="0"/>
        <v>0</v>
      </c>
      <c r="G30" s="204">
        <f>'CD Ratio_3'!H31</f>
        <v>97842</v>
      </c>
      <c r="H30" s="204">
        <f t="shared" si="1"/>
        <v>97842</v>
      </c>
      <c r="I30" s="338">
        <f>'CD Ratio_3'!F31</f>
        <v>24213</v>
      </c>
      <c r="J30" s="42">
        <f t="shared" si="2"/>
        <v>404.0887126750093</v>
      </c>
      <c r="K30" s="335"/>
    </row>
    <row r="31" spans="1:11" ht="15" customHeight="1">
      <c r="A31" s="336">
        <v>26</v>
      </c>
      <c r="B31" s="337" t="s">
        <v>36</v>
      </c>
      <c r="C31" s="25">
        <v>0</v>
      </c>
      <c r="D31" s="25">
        <v>0</v>
      </c>
      <c r="E31" s="25">
        <v>0</v>
      </c>
      <c r="F31" s="204">
        <f t="shared" si="0"/>
        <v>0</v>
      </c>
      <c r="G31" s="204">
        <f>'CD Ratio_3'!H32</f>
        <v>69770</v>
      </c>
      <c r="H31" s="204">
        <f t="shared" si="1"/>
        <v>69770</v>
      </c>
      <c r="I31" s="338">
        <f>'CD Ratio_3'!F32</f>
        <v>55577</v>
      </c>
      <c r="J31" s="42">
        <f t="shared" si="2"/>
        <v>125.53754250859168</v>
      </c>
      <c r="K31" s="335"/>
    </row>
    <row r="32" spans="1:11" ht="15" customHeight="1">
      <c r="A32" s="336">
        <v>27</v>
      </c>
      <c r="B32" s="337" t="s">
        <v>37</v>
      </c>
      <c r="C32" s="25">
        <v>284337</v>
      </c>
      <c r="D32" s="25">
        <v>0</v>
      </c>
      <c r="E32" s="25">
        <v>0</v>
      </c>
      <c r="F32" s="204">
        <f t="shared" si="0"/>
        <v>284337</v>
      </c>
      <c r="G32" s="204">
        <f>'CD Ratio_3'!H33</f>
        <v>4981268</v>
      </c>
      <c r="H32" s="204">
        <f t="shared" si="1"/>
        <v>5265605</v>
      </c>
      <c r="I32" s="338">
        <f>'CD Ratio_3'!F33</f>
        <v>12416125</v>
      </c>
      <c r="J32" s="42">
        <f t="shared" si="2"/>
        <v>42.40940712178719</v>
      </c>
      <c r="K32" s="335"/>
    </row>
    <row r="33" spans="1:11" s="342" customFormat="1" ht="15" customHeight="1">
      <c r="A33" s="339"/>
      <c r="B33" s="340" t="s">
        <v>31</v>
      </c>
      <c r="C33" s="32">
        <f>SUM(C27:C32)</f>
        <v>284337</v>
      </c>
      <c r="D33" s="32">
        <f aca="true" t="shared" si="4" ref="D33:I33">SUM(D27:D32)</f>
        <v>0</v>
      </c>
      <c r="E33" s="32">
        <f t="shared" si="4"/>
        <v>0</v>
      </c>
      <c r="F33" s="32">
        <f t="shared" si="4"/>
        <v>284337</v>
      </c>
      <c r="G33" s="32">
        <f t="shared" si="4"/>
        <v>5346127</v>
      </c>
      <c r="H33" s="32">
        <f t="shared" si="4"/>
        <v>5630464</v>
      </c>
      <c r="I33" s="32">
        <f t="shared" si="4"/>
        <v>12571136</v>
      </c>
      <c r="J33" s="43">
        <f t="shared" si="2"/>
        <v>44.78882417627174</v>
      </c>
      <c r="K33" s="341"/>
    </row>
    <row r="34" spans="1:11" ht="15" customHeight="1">
      <c r="A34" s="336">
        <v>28</v>
      </c>
      <c r="B34" s="337" t="s">
        <v>38</v>
      </c>
      <c r="C34" s="25">
        <v>0</v>
      </c>
      <c r="D34" s="25">
        <v>0</v>
      </c>
      <c r="E34" s="25">
        <v>65647</v>
      </c>
      <c r="F34" s="204">
        <f t="shared" si="0"/>
        <v>65647</v>
      </c>
      <c r="G34" s="204">
        <f>'CD Ratio_3'!H35</f>
        <v>523141</v>
      </c>
      <c r="H34" s="204">
        <f t="shared" si="1"/>
        <v>588788</v>
      </c>
      <c r="I34" s="338">
        <f>'CD Ratio_3'!F35</f>
        <v>593478</v>
      </c>
      <c r="J34" s="42">
        <f t="shared" si="2"/>
        <v>99.20974324237798</v>
      </c>
      <c r="K34" s="335"/>
    </row>
    <row r="35" spans="1:11" ht="15" customHeight="1">
      <c r="A35" s="336">
        <v>29</v>
      </c>
      <c r="B35" s="337" t="s">
        <v>39</v>
      </c>
      <c r="C35" s="25">
        <v>0</v>
      </c>
      <c r="D35" s="25">
        <v>0</v>
      </c>
      <c r="E35" s="25">
        <v>0</v>
      </c>
      <c r="F35" s="204">
        <f t="shared" si="0"/>
        <v>0</v>
      </c>
      <c r="G35" s="204">
        <f>'CD Ratio_3'!H36</f>
        <v>0</v>
      </c>
      <c r="H35" s="204">
        <f t="shared" si="1"/>
        <v>0</v>
      </c>
      <c r="I35" s="338">
        <f>'CD Ratio_3'!F36</f>
        <v>0</v>
      </c>
      <c r="J35" s="42" t="e">
        <f t="shared" si="2"/>
        <v>#DIV/0!</v>
      </c>
      <c r="K35" s="335"/>
    </row>
    <row r="36" spans="1:11" ht="15" customHeight="1">
      <c r="A36" s="336">
        <v>30</v>
      </c>
      <c r="B36" s="337" t="s">
        <v>40</v>
      </c>
      <c r="C36" s="25">
        <v>0</v>
      </c>
      <c r="D36" s="25">
        <v>0</v>
      </c>
      <c r="E36" s="25">
        <v>0</v>
      </c>
      <c r="F36" s="204">
        <f t="shared" si="0"/>
        <v>0</v>
      </c>
      <c r="G36" s="204">
        <f>'CD Ratio_3'!H37</f>
        <v>0</v>
      </c>
      <c r="H36" s="204">
        <f t="shared" si="1"/>
        <v>0</v>
      </c>
      <c r="I36" s="338">
        <f>'CD Ratio_3'!F37</f>
        <v>0</v>
      </c>
      <c r="J36" s="42" t="e">
        <f t="shared" si="2"/>
        <v>#DIV/0!</v>
      </c>
      <c r="K36" s="335"/>
    </row>
    <row r="37" spans="1:11" ht="15" customHeight="1">
      <c r="A37" s="336">
        <v>31</v>
      </c>
      <c r="B37" s="337" t="s">
        <v>41</v>
      </c>
      <c r="C37" s="25">
        <v>0</v>
      </c>
      <c r="D37" s="25">
        <v>0</v>
      </c>
      <c r="E37" s="25">
        <v>0</v>
      </c>
      <c r="F37" s="204">
        <f t="shared" si="0"/>
        <v>0</v>
      </c>
      <c r="G37" s="204">
        <f>'CD Ratio_3'!H38</f>
        <v>996088</v>
      </c>
      <c r="H37" s="204">
        <f t="shared" si="1"/>
        <v>996088</v>
      </c>
      <c r="I37" s="338">
        <f>'CD Ratio_3'!F38</f>
        <v>572795</v>
      </c>
      <c r="J37" s="42">
        <f t="shared" si="2"/>
        <v>173.89956267076354</v>
      </c>
      <c r="K37" s="335"/>
    </row>
    <row r="38" spans="1:11" ht="15" customHeight="1">
      <c r="A38" s="336">
        <v>32</v>
      </c>
      <c r="B38" s="337" t="s">
        <v>42</v>
      </c>
      <c r="C38" s="25">
        <v>1</v>
      </c>
      <c r="D38" s="25">
        <v>1</v>
      </c>
      <c r="E38" s="25">
        <v>1</v>
      </c>
      <c r="F38" s="204">
        <f t="shared" si="0"/>
        <v>3</v>
      </c>
      <c r="G38" s="204">
        <f>'CD Ratio_3'!H39</f>
        <v>869909</v>
      </c>
      <c r="H38" s="204">
        <f t="shared" si="1"/>
        <v>869912</v>
      </c>
      <c r="I38" s="338">
        <f>'CD Ratio_3'!F39</f>
        <v>496609</v>
      </c>
      <c r="J38" s="42">
        <f t="shared" si="2"/>
        <v>175.17040569139908</v>
      </c>
      <c r="K38" s="335"/>
    </row>
    <row r="39" spans="1:11" ht="15" customHeight="1">
      <c r="A39" s="336">
        <v>33</v>
      </c>
      <c r="B39" s="337" t="s">
        <v>43</v>
      </c>
      <c r="C39" s="25">
        <v>0</v>
      </c>
      <c r="D39" s="25">
        <v>0</v>
      </c>
      <c r="E39" s="25">
        <v>0</v>
      </c>
      <c r="F39" s="204">
        <f t="shared" si="0"/>
        <v>0</v>
      </c>
      <c r="G39" s="204">
        <f>'CD Ratio_3'!H40</f>
        <v>262113</v>
      </c>
      <c r="H39" s="204">
        <f t="shared" si="1"/>
        <v>262113</v>
      </c>
      <c r="I39" s="338">
        <f>'CD Ratio_3'!F40</f>
        <v>280695</v>
      </c>
      <c r="J39" s="42">
        <f t="shared" si="2"/>
        <v>93.38000320632716</v>
      </c>
      <c r="K39" s="335"/>
    </row>
    <row r="40" spans="1:11" ht="15" customHeight="1">
      <c r="A40" s="336">
        <v>34</v>
      </c>
      <c r="B40" s="337" t="s">
        <v>44</v>
      </c>
      <c r="C40" s="25">
        <v>0</v>
      </c>
      <c r="D40" s="25">
        <v>0</v>
      </c>
      <c r="E40" s="25">
        <v>0</v>
      </c>
      <c r="F40" s="204">
        <f t="shared" si="0"/>
        <v>0</v>
      </c>
      <c r="G40" s="204">
        <f>'CD Ratio_3'!H41</f>
        <v>15726</v>
      </c>
      <c r="H40" s="204">
        <f t="shared" si="1"/>
        <v>15726</v>
      </c>
      <c r="I40" s="338">
        <f>'CD Ratio_3'!F41</f>
        <v>4127</v>
      </c>
      <c r="J40" s="42">
        <f t="shared" si="2"/>
        <v>381.05161133995637</v>
      </c>
      <c r="K40" s="335"/>
    </row>
    <row r="41" spans="1:11" ht="15" customHeight="1">
      <c r="A41" s="336">
        <v>35</v>
      </c>
      <c r="B41" s="337" t="s">
        <v>45</v>
      </c>
      <c r="C41" s="25">
        <v>0</v>
      </c>
      <c r="D41" s="25">
        <v>0</v>
      </c>
      <c r="E41" s="25">
        <v>0</v>
      </c>
      <c r="F41" s="204">
        <f t="shared" si="0"/>
        <v>0</v>
      </c>
      <c r="G41" s="204">
        <f>'CD Ratio_3'!H42</f>
        <v>25869</v>
      </c>
      <c r="H41" s="204">
        <f t="shared" si="1"/>
        <v>25869</v>
      </c>
      <c r="I41" s="338">
        <f>'CD Ratio_3'!F42</f>
        <v>16788</v>
      </c>
      <c r="J41" s="42">
        <f t="shared" si="2"/>
        <v>154.09220872051466</v>
      </c>
      <c r="K41" s="335"/>
    </row>
    <row r="42" spans="1:11" ht="15" customHeight="1">
      <c r="A42" s="336">
        <v>36</v>
      </c>
      <c r="B42" s="337" t="s">
        <v>46</v>
      </c>
      <c r="C42" s="25">
        <v>0</v>
      </c>
      <c r="D42" s="25">
        <v>0</v>
      </c>
      <c r="E42" s="25">
        <v>0</v>
      </c>
      <c r="F42" s="204">
        <f t="shared" si="0"/>
        <v>0</v>
      </c>
      <c r="G42" s="204">
        <f>'CD Ratio_3'!H43</f>
        <v>109397</v>
      </c>
      <c r="H42" s="204">
        <f t="shared" si="1"/>
        <v>109397</v>
      </c>
      <c r="I42" s="338">
        <f>'CD Ratio_3'!F43</f>
        <v>53292</v>
      </c>
      <c r="J42" s="42">
        <f t="shared" si="2"/>
        <v>205.27846581100354</v>
      </c>
      <c r="K42" s="335"/>
    </row>
    <row r="43" spans="1:11" ht="15" customHeight="1">
      <c r="A43" s="336">
        <v>37</v>
      </c>
      <c r="B43" s="337" t="s">
        <v>47</v>
      </c>
      <c r="C43" s="25">
        <v>0</v>
      </c>
      <c r="D43" s="25">
        <v>0</v>
      </c>
      <c r="E43" s="25">
        <v>0</v>
      </c>
      <c r="F43" s="204">
        <f t="shared" si="0"/>
        <v>0</v>
      </c>
      <c r="G43" s="204">
        <f>'CD Ratio_3'!H44</f>
        <v>889</v>
      </c>
      <c r="H43" s="204">
        <f t="shared" si="1"/>
        <v>889</v>
      </c>
      <c r="I43" s="338">
        <f>'CD Ratio_3'!F44</f>
        <v>20999</v>
      </c>
      <c r="J43" s="42">
        <f t="shared" si="2"/>
        <v>4.233534930234773</v>
      </c>
      <c r="K43" s="335"/>
    </row>
    <row r="44" spans="1:11" ht="15" customHeight="1">
      <c r="A44" s="336">
        <v>38</v>
      </c>
      <c r="B44" s="337" t="s">
        <v>48</v>
      </c>
      <c r="C44" s="25">
        <v>0</v>
      </c>
      <c r="D44" s="25">
        <v>0</v>
      </c>
      <c r="E44" s="25">
        <v>0</v>
      </c>
      <c r="F44" s="204">
        <f t="shared" si="0"/>
        <v>0</v>
      </c>
      <c r="G44" s="204">
        <f>'CD Ratio_3'!H45</f>
        <v>13709</v>
      </c>
      <c r="H44" s="204">
        <f t="shared" si="1"/>
        <v>13709</v>
      </c>
      <c r="I44" s="338">
        <f>'CD Ratio_3'!F45</f>
        <v>37235</v>
      </c>
      <c r="J44" s="42">
        <f t="shared" si="2"/>
        <v>36.81751040687525</v>
      </c>
      <c r="K44" s="335"/>
    </row>
    <row r="45" spans="1:11" ht="15" customHeight="1">
      <c r="A45" s="336">
        <v>39</v>
      </c>
      <c r="B45" s="337" t="s">
        <v>49</v>
      </c>
      <c r="C45" s="25">
        <v>0</v>
      </c>
      <c r="D45" s="25">
        <v>0</v>
      </c>
      <c r="E45" s="25">
        <v>0</v>
      </c>
      <c r="F45" s="204">
        <f t="shared" si="0"/>
        <v>0</v>
      </c>
      <c r="G45" s="204">
        <f>'CD Ratio_3'!H46</f>
        <v>3610</v>
      </c>
      <c r="H45" s="204">
        <f t="shared" si="1"/>
        <v>3610</v>
      </c>
      <c r="I45" s="338">
        <f>'CD Ratio_3'!F46</f>
        <v>14315</v>
      </c>
      <c r="J45" s="42">
        <f t="shared" si="2"/>
        <v>25.218302479916172</v>
      </c>
      <c r="K45" s="335"/>
    </row>
    <row r="46" spans="1:11" ht="15" customHeight="1">
      <c r="A46" s="336">
        <v>40</v>
      </c>
      <c r="B46" s="337" t="s">
        <v>50</v>
      </c>
      <c r="C46" s="25">
        <v>0</v>
      </c>
      <c r="D46" s="25">
        <v>0</v>
      </c>
      <c r="E46" s="25">
        <v>0</v>
      </c>
      <c r="F46" s="204">
        <f t="shared" si="0"/>
        <v>0</v>
      </c>
      <c r="G46" s="204">
        <f>'CD Ratio_3'!H47</f>
        <v>12228</v>
      </c>
      <c r="H46" s="204">
        <f t="shared" si="1"/>
        <v>12228</v>
      </c>
      <c r="I46" s="338">
        <f>'CD Ratio_3'!F47</f>
        <v>18531</v>
      </c>
      <c r="J46" s="42">
        <f t="shared" si="2"/>
        <v>65.98672494738547</v>
      </c>
      <c r="K46" s="335"/>
    </row>
    <row r="47" spans="1:11" ht="15" customHeight="1">
      <c r="A47" s="336">
        <v>41</v>
      </c>
      <c r="B47" s="337" t="s">
        <v>51</v>
      </c>
      <c r="C47" s="25">
        <v>0</v>
      </c>
      <c r="D47" s="25">
        <v>0</v>
      </c>
      <c r="E47" s="25">
        <v>0</v>
      </c>
      <c r="F47" s="204">
        <f t="shared" si="0"/>
        <v>0</v>
      </c>
      <c r="G47" s="204">
        <f>'CD Ratio_3'!H48</f>
        <v>58726</v>
      </c>
      <c r="H47" s="204">
        <f t="shared" si="1"/>
        <v>58726</v>
      </c>
      <c r="I47" s="338">
        <f>'CD Ratio_3'!F48</f>
        <v>43317</v>
      </c>
      <c r="J47" s="42">
        <f t="shared" si="2"/>
        <v>135.5726389177459</v>
      </c>
      <c r="K47" s="335"/>
    </row>
    <row r="48" spans="1:11" ht="15" customHeight="1">
      <c r="A48" s="336">
        <v>42</v>
      </c>
      <c r="B48" s="337" t="s">
        <v>52</v>
      </c>
      <c r="C48" s="25">
        <v>0</v>
      </c>
      <c r="D48" s="25">
        <v>0</v>
      </c>
      <c r="E48" s="25">
        <v>0</v>
      </c>
      <c r="F48" s="204">
        <f t="shared" si="0"/>
        <v>0</v>
      </c>
      <c r="G48" s="204">
        <f>'CD Ratio_3'!H49</f>
        <v>58821</v>
      </c>
      <c r="H48" s="204">
        <f t="shared" si="1"/>
        <v>58821</v>
      </c>
      <c r="I48" s="338">
        <f>'CD Ratio_3'!F49</f>
        <v>91670</v>
      </c>
      <c r="J48" s="42">
        <f t="shared" si="2"/>
        <v>64.16603032616996</v>
      </c>
      <c r="K48" s="335"/>
    </row>
    <row r="49" spans="1:11" ht="15" customHeight="1">
      <c r="A49" s="336">
        <v>43</v>
      </c>
      <c r="B49" s="337" t="s">
        <v>53</v>
      </c>
      <c r="C49" s="25">
        <v>0</v>
      </c>
      <c r="D49" s="25">
        <v>0</v>
      </c>
      <c r="E49" s="25">
        <v>0</v>
      </c>
      <c r="F49" s="204">
        <f t="shared" si="0"/>
        <v>0</v>
      </c>
      <c r="G49" s="204">
        <f>'CD Ratio_3'!H50</f>
        <v>3783</v>
      </c>
      <c r="H49" s="204">
        <f t="shared" si="1"/>
        <v>3783</v>
      </c>
      <c r="I49" s="338">
        <f>'CD Ratio_3'!F50</f>
        <v>11060</v>
      </c>
      <c r="J49" s="42">
        <f t="shared" si="2"/>
        <v>34.20433996383363</v>
      </c>
      <c r="K49" s="335"/>
    </row>
    <row r="50" spans="1:11" ht="15" customHeight="1">
      <c r="A50" s="336">
        <v>44</v>
      </c>
      <c r="B50" s="337" t="s">
        <v>54</v>
      </c>
      <c r="C50" s="25">
        <v>0</v>
      </c>
      <c r="D50" s="25">
        <v>0</v>
      </c>
      <c r="E50" s="25">
        <v>0</v>
      </c>
      <c r="F50" s="204">
        <f t="shared" si="0"/>
        <v>0</v>
      </c>
      <c r="G50" s="204">
        <f>'CD Ratio_3'!H51</f>
        <v>0</v>
      </c>
      <c r="H50" s="204">
        <f t="shared" si="1"/>
        <v>0</v>
      </c>
      <c r="I50" s="338">
        <f>'CD Ratio_3'!F51</f>
        <v>0</v>
      </c>
      <c r="J50" s="42" t="e">
        <f t="shared" si="2"/>
        <v>#DIV/0!</v>
      </c>
      <c r="K50" s="335"/>
    </row>
    <row r="51" spans="1:11" ht="15" customHeight="1">
      <c r="A51" s="336">
        <v>45</v>
      </c>
      <c r="B51" s="337" t="s">
        <v>55</v>
      </c>
      <c r="C51" s="25">
        <v>0</v>
      </c>
      <c r="D51" s="25">
        <v>0</v>
      </c>
      <c r="E51" s="25">
        <v>0</v>
      </c>
      <c r="F51" s="204">
        <f t="shared" si="0"/>
        <v>0</v>
      </c>
      <c r="G51" s="204">
        <f>'CD Ratio_3'!H52</f>
        <v>0</v>
      </c>
      <c r="H51" s="204">
        <f t="shared" si="1"/>
        <v>0</v>
      </c>
      <c r="I51" s="338">
        <f>'CD Ratio_3'!F52</f>
        <v>0</v>
      </c>
      <c r="J51" s="42" t="e">
        <f t="shared" si="2"/>
        <v>#DIV/0!</v>
      </c>
      <c r="K51" s="335"/>
    </row>
    <row r="52" spans="1:11" ht="15" customHeight="1">
      <c r="A52" s="336">
        <v>46</v>
      </c>
      <c r="B52" s="337" t="s">
        <v>315</v>
      </c>
      <c r="C52" s="25">
        <v>0</v>
      </c>
      <c r="D52" s="25">
        <v>0</v>
      </c>
      <c r="E52" s="25">
        <v>0</v>
      </c>
      <c r="F52" s="204">
        <f t="shared" si="0"/>
        <v>0</v>
      </c>
      <c r="G52" s="204">
        <f>'CD Ratio_3'!H53</f>
        <v>0</v>
      </c>
      <c r="H52" s="204">
        <f t="shared" si="1"/>
        <v>0</v>
      </c>
      <c r="I52" s="338">
        <f>'CD Ratio_3'!F53</f>
        <v>0</v>
      </c>
      <c r="J52" s="42" t="e">
        <f t="shared" si="2"/>
        <v>#DIV/0!</v>
      </c>
      <c r="K52" s="335"/>
    </row>
    <row r="53" spans="1:11" s="342" customFormat="1" ht="15" customHeight="1">
      <c r="A53" s="339"/>
      <c r="B53" s="340" t="s">
        <v>31</v>
      </c>
      <c r="C53" s="32">
        <f>SUM(C34:C52)</f>
        <v>1</v>
      </c>
      <c r="D53" s="32">
        <f aca="true" t="shared" si="5" ref="D53:I53">SUM(D34:D52)</f>
        <v>1</v>
      </c>
      <c r="E53" s="32">
        <f t="shared" si="5"/>
        <v>65648</v>
      </c>
      <c r="F53" s="32">
        <f t="shared" si="5"/>
        <v>65650</v>
      </c>
      <c r="G53" s="32">
        <f t="shared" si="5"/>
        <v>2954009</v>
      </c>
      <c r="H53" s="32">
        <f t="shared" si="5"/>
        <v>3019659</v>
      </c>
      <c r="I53" s="32">
        <f t="shared" si="5"/>
        <v>2254911</v>
      </c>
      <c r="J53" s="43">
        <f t="shared" si="2"/>
        <v>133.91477535033533</v>
      </c>
      <c r="K53" s="341"/>
    </row>
    <row r="54" spans="1:11" ht="15" customHeight="1">
      <c r="A54" s="336">
        <v>47</v>
      </c>
      <c r="B54" s="337" t="s">
        <v>56</v>
      </c>
      <c r="C54" s="25">
        <v>225</v>
      </c>
      <c r="D54" s="25">
        <v>0</v>
      </c>
      <c r="E54" s="25">
        <v>362326</v>
      </c>
      <c r="F54" s="204">
        <f t="shared" si="0"/>
        <v>362551</v>
      </c>
      <c r="G54" s="204">
        <f>'CD Ratio_3'!H55</f>
        <v>236088</v>
      </c>
      <c r="H54" s="204">
        <f t="shared" si="1"/>
        <v>598639</v>
      </c>
      <c r="I54" s="338">
        <f>'CD Ratio_3'!F55</f>
        <v>418361</v>
      </c>
      <c r="J54" s="42">
        <f t="shared" si="2"/>
        <v>143.09149275386568</v>
      </c>
      <c r="K54" s="335"/>
    </row>
    <row r="55" spans="1:11" ht="15" customHeight="1">
      <c r="A55" s="336">
        <v>48</v>
      </c>
      <c r="B55" s="337" t="s">
        <v>57</v>
      </c>
      <c r="C55" s="25">
        <v>5155</v>
      </c>
      <c r="D55" s="25">
        <v>4227</v>
      </c>
      <c r="E55" s="25">
        <v>131883</v>
      </c>
      <c r="F55" s="204">
        <f t="shared" si="0"/>
        <v>141265</v>
      </c>
      <c r="G55" s="204">
        <f>'CD Ratio_3'!H56</f>
        <v>352775</v>
      </c>
      <c r="H55" s="204">
        <f t="shared" si="1"/>
        <v>494040</v>
      </c>
      <c r="I55" s="338">
        <f>'CD Ratio_3'!F56</f>
        <v>594007</v>
      </c>
      <c r="J55" s="42">
        <f t="shared" si="2"/>
        <v>83.17073704518634</v>
      </c>
      <c r="K55" s="335"/>
    </row>
    <row r="56" spans="1:11" ht="15" customHeight="1">
      <c r="A56" s="336">
        <v>49</v>
      </c>
      <c r="B56" s="337" t="s">
        <v>58</v>
      </c>
      <c r="C56" s="25">
        <v>4290</v>
      </c>
      <c r="D56" s="25">
        <v>0</v>
      </c>
      <c r="E56" s="25">
        <v>2274.28</v>
      </c>
      <c r="F56" s="204">
        <f t="shared" si="0"/>
        <v>6564.280000000001</v>
      </c>
      <c r="G56" s="204">
        <f>'CD Ratio_3'!H57</f>
        <v>385101.2057033</v>
      </c>
      <c r="H56" s="204">
        <f t="shared" si="1"/>
        <v>391665.48570330004</v>
      </c>
      <c r="I56" s="338">
        <f>'CD Ratio_3'!F57</f>
        <v>441708.01409010007</v>
      </c>
      <c r="J56" s="42">
        <f t="shared" si="2"/>
        <v>88.6706768293789</v>
      </c>
      <c r="K56" s="335"/>
    </row>
    <row r="57" spans="1:11" s="342" customFormat="1" ht="15" customHeight="1">
      <c r="A57" s="339"/>
      <c r="B57" s="340" t="s">
        <v>31</v>
      </c>
      <c r="C57" s="32">
        <f>SUM(C54:C56)</f>
        <v>9670</v>
      </c>
      <c r="D57" s="32">
        <f aca="true" t="shared" si="6" ref="D57:I57">SUM(D54:D56)</f>
        <v>4227</v>
      </c>
      <c r="E57" s="32">
        <f t="shared" si="6"/>
        <v>496483.28</v>
      </c>
      <c r="F57" s="32">
        <f t="shared" si="6"/>
        <v>510380.28</v>
      </c>
      <c r="G57" s="32">
        <f t="shared" si="6"/>
        <v>973964.2057033</v>
      </c>
      <c r="H57" s="32">
        <f t="shared" si="6"/>
        <v>1484344.4857033</v>
      </c>
      <c r="I57" s="32">
        <f t="shared" si="6"/>
        <v>1454076.0140901</v>
      </c>
      <c r="J57" s="43">
        <f t="shared" si="2"/>
        <v>102.08162924908302</v>
      </c>
      <c r="K57" s="341"/>
    </row>
    <row r="58" spans="1:11" ht="15" customHeight="1">
      <c r="A58" s="336">
        <v>50</v>
      </c>
      <c r="B58" s="337" t="s">
        <v>59</v>
      </c>
      <c r="C58" s="25">
        <v>120182</v>
      </c>
      <c r="D58" s="25">
        <v>0</v>
      </c>
      <c r="E58" s="25">
        <v>27</v>
      </c>
      <c r="F58" s="204">
        <f t="shared" si="0"/>
        <v>120209</v>
      </c>
      <c r="G58" s="204">
        <f>'CD Ratio_3'!H59</f>
        <v>1607425</v>
      </c>
      <c r="H58" s="204">
        <f t="shared" si="1"/>
        <v>1727634</v>
      </c>
      <c r="I58" s="338">
        <f>'CD Ratio_3'!F59</f>
        <v>1668470</v>
      </c>
      <c r="J58" s="42">
        <f t="shared" si="2"/>
        <v>103.54600322451108</v>
      </c>
      <c r="K58" s="335"/>
    </row>
    <row r="59" spans="1:11" ht="15" customHeight="1">
      <c r="A59" s="336">
        <v>51</v>
      </c>
      <c r="B59" s="337" t="s">
        <v>60</v>
      </c>
      <c r="C59" s="25">
        <v>0</v>
      </c>
      <c r="D59" s="25">
        <v>0</v>
      </c>
      <c r="E59" s="25">
        <v>0</v>
      </c>
      <c r="F59" s="204">
        <f t="shared" si="0"/>
        <v>0</v>
      </c>
      <c r="G59" s="204">
        <f>'CD Ratio_3'!H60</f>
        <v>103725</v>
      </c>
      <c r="H59" s="204">
        <f t="shared" si="1"/>
        <v>103725</v>
      </c>
      <c r="I59" s="338">
        <f>'CD Ratio_3'!F60</f>
        <v>4735</v>
      </c>
      <c r="J59" s="42">
        <f t="shared" si="2"/>
        <v>2190.601900739176</v>
      </c>
      <c r="K59" s="335"/>
    </row>
    <row r="60" spans="1:11" s="342" customFormat="1" ht="15" customHeight="1">
      <c r="A60" s="339"/>
      <c r="B60" s="340" t="s">
        <v>31</v>
      </c>
      <c r="C60" s="32">
        <f>SUM(C58:C59)</f>
        <v>120182</v>
      </c>
      <c r="D60" s="32">
        <f aca="true" t="shared" si="7" ref="D60:I60">SUM(D58:D59)</f>
        <v>0</v>
      </c>
      <c r="E60" s="32">
        <f t="shared" si="7"/>
        <v>27</v>
      </c>
      <c r="F60" s="32">
        <f t="shared" si="7"/>
        <v>120209</v>
      </c>
      <c r="G60" s="32">
        <f t="shared" si="7"/>
        <v>1711150</v>
      </c>
      <c r="H60" s="32">
        <f t="shared" si="7"/>
        <v>1831359</v>
      </c>
      <c r="I60" s="32">
        <f t="shared" si="7"/>
        <v>1673205</v>
      </c>
      <c r="J60" s="43">
        <f t="shared" si="2"/>
        <v>109.45215917953868</v>
      </c>
      <c r="K60" s="341"/>
    </row>
    <row r="61" spans="1:11" s="342" customFormat="1" ht="15" customHeight="1">
      <c r="A61" s="403" t="s">
        <v>0</v>
      </c>
      <c r="B61" s="404"/>
      <c r="C61" s="32">
        <f>C60+C57+C53+C33+C26</f>
        <v>416931</v>
      </c>
      <c r="D61" s="32">
        <f aca="true" t="shared" si="8" ref="D61:I61">D60+D57+D53+D33+D26</f>
        <v>4228</v>
      </c>
      <c r="E61" s="32">
        <f t="shared" si="8"/>
        <v>628637.28</v>
      </c>
      <c r="F61" s="32">
        <f t="shared" si="8"/>
        <v>1049796.28</v>
      </c>
      <c r="G61" s="32">
        <f t="shared" si="8"/>
        <v>19730877.2057033</v>
      </c>
      <c r="H61" s="32">
        <f t="shared" si="8"/>
        <v>20780673.4857033</v>
      </c>
      <c r="I61" s="32">
        <f t="shared" si="8"/>
        <v>30930716.0140901</v>
      </c>
      <c r="J61" s="43">
        <f t="shared" si="2"/>
        <v>67.18458595086169</v>
      </c>
      <c r="K61" s="341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I3:J3"/>
    <mergeCell ref="A61:B61"/>
    <mergeCell ref="A1:J1"/>
    <mergeCell ref="A2:J2"/>
  </mergeCells>
  <conditionalFormatting sqref="I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2" sqref="A12:IV12"/>
    </sheetView>
  </sheetViews>
  <sheetFormatPr defaultColWidth="9.140625" defaultRowHeight="12.75"/>
  <cols>
    <col min="1" max="1" width="5.7109375" style="57" bestFit="1" customWidth="1"/>
    <col min="2" max="2" width="23.140625" style="54" bestFit="1" customWidth="1"/>
    <col min="3" max="3" width="9.140625" style="82" bestFit="1" customWidth="1"/>
    <col min="4" max="4" width="8.140625" style="84" bestFit="1" customWidth="1"/>
    <col min="5" max="5" width="8.140625" style="82" bestFit="1" customWidth="1"/>
    <col min="6" max="6" width="8.140625" style="84" bestFit="1" customWidth="1"/>
    <col min="7" max="7" width="7.421875" style="54" bestFit="1" customWidth="1"/>
    <col min="8" max="8" width="7.140625" style="65" bestFit="1" customWidth="1"/>
    <col min="9" max="9" width="7.140625" style="54" bestFit="1" customWidth="1"/>
    <col min="10" max="12" width="7.140625" style="65" bestFit="1" customWidth="1"/>
    <col min="13" max="13" width="7.140625" style="54" bestFit="1" customWidth="1"/>
    <col min="14" max="14" width="7.140625" style="65" bestFit="1" customWidth="1"/>
    <col min="15" max="15" width="7.140625" style="54" bestFit="1" customWidth="1"/>
    <col min="16" max="16" width="7.140625" style="65" bestFit="1" customWidth="1"/>
    <col min="17" max="16384" width="9.140625" style="54" customWidth="1"/>
  </cols>
  <sheetData>
    <row r="1" spans="1:16" ht="14.25" customHeight="1">
      <c r="A1" s="419" t="s">
        <v>530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77"/>
    </row>
    <row r="2" spans="1:16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88"/>
    </row>
    <row r="3" spans="1:16" ht="14.25">
      <c r="A3" s="66"/>
      <c r="B3" s="37" t="s">
        <v>66</v>
      </c>
      <c r="C3" s="35"/>
      <c r="D3" s="83"/>
      <c r="E3" s="87"/>
      <c r="F3" s="556"/>
      <c r="G3" s="556"/>
      <c r="H3" s="77"/>
      <c r="I3" s="556"/>
      <c r="J3" s="556"/>
      <c r="K3" s="77"/>
      <c r="L3" s="77"/>
      <c r="M3" s="556" t="s">
        <v>218</v>
      </c>
      <c r="N3" s="556"/>
      <c r="O3" s="76"/>
      <c r="P3" s="77"/>
    </row>
    <row r="4" spans="1:16" ht="12.75">
      <c r="A4" s="557" t="s">
        <v>3</v>
      </c>
      <c r="B4" s="557" t="s">
        <v>4</v>
      </c>
      <c r="C4" s="554" t="s">
        <v>77</v>
      </c>
      <c r="D4" s="555"/>
      <c r="E4" s="554" t="s">
        <v>214</v>
      </c>
      <c r="F4" s="555"/>
      <c r="G4" s="554" t="s">
        <v>136</v>
      </c>
      <c r="H4" s="555"/>
      <c r="I4" s="554" t="s">
        <v>215</v>
      </c>
      <c r="J4" s="555"/>
      <c r="K4" s="554" t="s">
        <v>87</v>
      </c>
      <c r="L4" s="555"/>
      <c r="M4" s="554" t="s">
        <v>216</v>
      </c>
      <c r="N4" s="555"/>
      <c r="O4" s="554" t="s">
        <v>217</v>
      </c>
      <c r="P4" s="555"/>
    </row>
    <row r="5" spans="1:16" ht="12.75">
      <c r="A5" s="558"/>
      <c r="B5" s="558"/>
      <c r="C5" s="86" t="s">
        <v>112</v>
      </c>
      <c r="D5" s="81" t="s">
        <v>191</v>
      </c>
      <c r="E5" s="86" t="s">
        <v>112</v>
      </c>
      <c r="F5" s="81" t="s">
        <v>191</v>
      </c>
      <c r="G5" s="86" t="s">
        <v>112</v>
      </c>
      <c r="H5" s="81" t="s">
        <v>191</v>
      </c>
      <c r="I5" s="86" t="s">
        <v>112</v>
      </c>
      <c r="J5" s="81" t="s">
        <v>191</v>
      </c>
      <c r="K5" s="86" t="s">
        <v>112</v>
      </c>
      <c r="L5" s="81" t="s">
        <v>191</v>
      </c>
      <c r="M5" s="86" t="s">
        <v>112</v>
      </c>
      <c r="N5" s="81" t="s">
        <v>191</v>
      </c>
      <c r="O5" s="86" t="s">
        <v>112</v>
      </c>
      <c r="P5" s="81" t="s">
        <v>191</v>
      </c>
    </row>
    <row r="6" spans="1:16" ht="15">
      <c r="A6" s="19">
        <v>1</v>
      </c>
      <c r="B6" s="20" t="s">
        <v>10</v>
      </c>
      <c r="C6" s="24">
        <v>65780</v>
      </c>
      <c r="D6" s="21">
        <v>40586</v>
      </c>
      <c r="E6" s="24">
        <v>15549</v>
      </c>
      <c r="F6" s="21">
        <v>54507</v>
      </c>
      <c r="G6" s="24">
        <v>7715</v>
      </c>
      <c r="H6" s="21">
        <v>13547</v>
      </c>
      <c r="I6" s="24">
        <v>4765</v>
      </c>
      <c r="J6" s="21">
        <v>22574</v>
      </c>
      <c r="K6" s="24">
        <v>3449</v>
      </c>
      <c r="L6" s="21">
        <v>6266</v>
      </c>
      <c r="M6" s="24">
        <v>604</v>
      </c>
      <c r="N6" s="21">
        <v>13008</v>
      </c>
      <c r="O6" s="24">
        <v>1486</v>
      </c>
      <c r="P6" s="21">
        <v>1948</v>
      </c>
    </row>
    <row r="7" spans="1:16" ht="15">
      <c r="A7" s="19">
        <v>2</v>
      </c>
      <c r="B7" s="20" t="s">
        <v>11</v>
      </c>
      <c r="C7" s="24">
        <v>0</v>
      </c>
      <c r="D7" s="21">
        <v>0</v>
      </c>
      <c r="E7" s="24">
        <v>0</v>
      </c>
      <c r="F7" s="21">
        <v>0</v>
      </c>
      <c r="G7" s="24">
        <v>0</v>
      </c>
      <c r="H7" s="21">
        <v>0</v>
      </c>
      <c r="I7" s="24">
        <v>0</v>
      </c>
      <c r="J7" s="21">
        <v>0</v>
      </c>
      <c r="K7" s="24">
        <v>0</v>
      </c>
      <c r="L7" s="21">
        <v>0</v>
      </c>
      <c r="M7" s="24">
        <v>0</v>
      </c>
      <c r="N7" s="21">
        <v>0</v>
      </c>
      <c r="O7" s="24">
        <v>0</v>
      </c>
      <c r="P7" s="21">
        <v>0</v>
      </c>
    </row>
    <row r="8" spans="1:16" ht="15">
      <c r="A8" s="19">
        <v>3</v>
      </c>
      <c r="B8" s="20" t="s">
        <v>12</v>
      </c>
      <c r="C8" s="24">
        <v>543580</v>
      </c>
      <c r="D8" s="21">
        <v>161345</v>
      </c>
      <c r="E8" s="24">
        <v>31386</v>
      </c>
      <c r="F8" s="21">
        <v>34534.08</v>
      </c>
      <c r="G8" s="24">
        <v>13267</v>
      </c>
      <c r="H8" s="21">
        <v>8331</v>
      </c>
      <c r="I8" s="24">
        <v>2698</v>
      </c>
      <c r="J8" s="21">
        <v>5582</v>
      </c>
      <c r="K8" s="24">
        <v>13904</v>
      </c>
      <c r="L8" s="21">
        <v>12477</v>
      </c>
      <c r="M8" s="24">
        <v>2568</v>
      </c>
      <c r="N8" s="21">
        <v>16318</v>
      </c>
      <c r="O8" s="24">
        <v>1542</v>
      </c>
      <c r="P8" s="21">
        <v>1999</v>
      </c>
    </row>
    <row r="9" spans="1:16" ht="15">
      <c r="A9" s="19">
        <v>4</v>
      </c>
      <c r="B9" s="20" t="s">
        <v>13</v>
      </c>
      <c r="C9" s="24">
        <v>231084</v>
      </c>
      <c r="D9" s="21">
        <v>272549</v>
      </c>
      <c r="E9" s="24">
        <v>107626</v>
      </c>
      <c r="F9" s="21">
        <v>170860</v>
      </c>
      <c r="G9" s="24">
        <v>81370</v>
      </c>
      <c r="H9" s="21">
        <v>125860</v>
      </c>
      <c r="I9" s="24">
        <v>9943</v>
      </c>
      <c r="J9" s="21">
        <v>22753</v>
      </c>
      <c r="K9" s="24">
        <v>9920</v>
      </c>
      <c r="L9" s="21">
        <v>15593</v>
      </c>
      <c r="M9" s="24">
        <v>6392</v>
      </c>
      <c r="N9" s="21">
        <v>6652</v>
      </c>
      <c r="O9" s="24">
        <v>10763</v>
      </c>
      <c r="P9" s="21">
        <v>8543</v>
      </c>
    </row>
    <row r="10" spans="1:16" ht="15">
      <c r="A10" s="19">
        <v>5</v>
      </c>
      <c r="B10" s="20" t="s">
        <v>14</v>
      </c>
      <c r="C10" s="24">
        <v>83493</v>
      </c>
      <c r="D10" s="21">
        <v>17430.26</v>
      </c>
      <c r="E10" s="24">
        <v>15816</v>
      </c>
      <c r="F10" s="21">
        <v>35919.09</v>
      </c>
      <c r="G10" s="24">
        <v>9649</v>
      </c>
      <c r="H10" s="21">
        <v>12964</v>
      </c>
      <c r="I10" s="24">
        <v>3164</v>
      </c>
      <c r="J10" s="21">
        <v>2620</v>
      </c>
      <c r="K10" s="24">
        <v>4180</v>
      </c>
      <c r="L10" s="21">
        <v>6343</v>
      </c>
      <c r="M10" s="24">
        <v>2574</v>
      </c>
      <c r="N10" s="21">
        <v>4062</v>
      </c>
      <c r="O10" s="24">
        <v>4738</v>
      </c>
      <c r="P10" s="21">
        <v>4823</v>
      </c>
    </row>
    <row r="11" spans="1:16" ht="15">
      <c r="A11" s="19">
        <v>6</v>
      </c>
      <c r="B11" s="20" t="s">
        <v>15</v>
      </c>
      <c r="C11" s="24">
        <v>3356</v>
      </c>
      <c r="D11" s="21">
        <v>17986</v>
      </c>
      <c r="E11" s="24">
        <v>10189</v>
      </c>
      <c r="F11" s="21">
        <v>53712</v>
      </c>
      <c r="G11" s="24">
        <v>4789</v>
      </c>
      <c r="H11" s="21">
        <v>9578</v>
      </c>
      <c r="I11" s="24">
        <v>1899</v>
      </c>
      <c r="J11" s="21">
        <v>4218</v>
      </c>
      <c r="K11" s="24">
        <v>2480</v>
      </c>
      <c r="L11" s="21">
        <v>9908</v>
      </c>
      <c r="M11" s="24">
        <v>879</v>
      </c>
      <c r="N11" s="21">
        <v>25102</v>
      </c>
      <c r="O11" s="24">
        <v>2189</v>
      </c>
      <c r="P11" s="21">
        <v>10784</v>
      </c>
    </row>
    <row r="12" spans="1:16" ht="15">
      <c r="A12" s="19">
        <v>7</v>
      </c>
      <c r="B12" s="20" t="s">
        <v>16</v>
      </c>
      <c r="C12" s="24">
        <v>475239</v>
      </c>
      <c r="D12" s="21">
        <v>244458</v>
      </c>
      <c r="E12" s="24">
        <v>133699</v>
      </c>
      <c r="F12" s="21">
        <v>1717148</v>
      </c>
      <c r="G12" s="24">
        <v>88990</v>
      </c>
      <c r="H12" s="21">
        <v>109010</v>
      </c>
      <c r="I12" s="24">
        <v>13410</v>
      </c>
      <c r="J12" s="21">
        <v>12152</v>
      </c>
      <c r="K12" s="24">
        <v>14988</v>
      </c>
      <c r="L12" s="21">
        <v>5598</v>
      </c>
      <c r="M12" s="24">
        <v>16335</v>
      </c>
      <c r="N12" s="21">
        <v>50265</v>
      </c>
      <c r="O12" s="24">
        <v>16899</v>
      </c>
      <c r="P12" s="21">
        <v>22874</v>
      </c>
    </row>
    <row r="13" spans="1:16" ht="15">
      <c r="A13" s="19">
        <v>8</v>
      </c>
      <c r="B13" s="20" t="s">
        <v>17</v>
      </c>
      <c r="C13" s="24">
        <v>2388</v>
      </c>
      <c r="D13" s="21">
        <v>4518</v>
      </c>
      <c r="E13" s="24">
        <v>1585</v>
      </c>
      <c r="F13" s="21">
        <v>4806</v>
      </c>
      <c r="G13" s="24">
        <v>381</v>
      </c>
      <c r="H13" s="21">
        <v>1257</v>
      </c>
      <c r="I13" s="24">
        <v>7</v>
      </c>
      <c r="J13" s="21">
        <v>106</v>
      </c>
      <c r="K13" s="24">
        <v>129</v>
      </c>
      <c r="L13" s="21">
        <v>794</v>
      </c>
      <c r="M13" s="24">
        <v>512</v>
      </c>
      <c r="N13" s="21">
        <v>889</v>
      </c>
      <c r="O13" s="24">
        <v>17</v>
      </c>
      <c r="P13" s="21">
        <v>2</v>
      </c>
    </row>
    <row r="14" spans="1:16" ht="15">
      <c r="A14" s="19">
        <v>9</v>
      </c>
      <c r="B14" s="20" t="s">
        <v>18</v>
      </c>
      <c r="C14" s="24">
        <v>4579</v>
      </c>
      <c r="D14" s="21">
        <v>10421</v>
      </c>
      <c r="E14" s="24">
        <v>5246</v>
      </c>
      <c r="F14" s="21">
        <v>9953</v>
      </c>
      <c r="G14" s="24">
        <v>1821</v>
      </c>
      <c r="H14" s="21">
        <v>3046</v>
      </c>
      <c r="I14" s="24">
        <v>1745</v>
      </c>
      <c r="J14" s="21">
        <v>1406</v>
      </c>
      <c r="K14" s="24">
        <v>889</v>
      </c>
      <c r="L14" s="21">
        <v>3136</v>
      </c>
      <c r="M14" s="24">
        <v>791</v>
      </c>
      <c r="N14" s="21">
        <v>2365</v>
      </c>
      <c r="O14" s="24">
        <v>1677</v>
      </c>
      <c r="P14" s="21">
        <v>887</v>
      </c>
    </row>
    <row r="15" spans="1:16" ht="15">
      <c r="A15" s="19">
        <v>10</v>
      </c>
      <c r="B15" s="20" t="s">
        <v>19</v>
      </c>
      <c r="C15" s="24">
        <v>0</v>
      </c>
      <c r="D15" s="21">
        <v>0</v>
      </c>
      <c r="E15" s="24">
        <v>11584</v>
      </c>
      <c r="F15" s="21">
        <v>19042</v>
      </c>
      <c r="G15" s="24">
        <v>9964</v>
      </c>
      <c r="H15" s="21">
        <v>13209</v>
      </c>
      <c r="I15" s="24">
        <v>6257</v>
      </c>
      <c r="J15" s="21">
        <v>3616</v>
      </c>
      <c r="K15" s="24">
        <v>391</v>
      </c>
      <c r="L15" s="21">
        <v>2608</v>
      </c>
      <c r="M15" s="24">
        <v>1620</v>
      </c>
      <c r="N15" s="21">
        <v>5729</v>
      </c>
      <c r="O15" s="24">
        <v>72</v>
      </c>
      <c r="P15" s="21">
        <v>237</v>
      </c>
    </row>
    <row r="16" spans="1:16" ht="15">
      <c r="A16" s="19">
        <v>11</v>
      </c>
      <c r="B16" s="20" t="s">
        <v>20</v>
      </c>
      <c r="C16" s="24">
        <v>1680</v>
      </c>
      <c r="D16" s="21">
        <v>24900</v>
      </c>
      <c r="E16" s="24">
        <v>261234</v>
      </c>
      <c r="F16" s="21">
        <v>20200</v>
      </c>
      <c r="G16" s="24">
        <v>98692</v>
      </c>
      <c r="H16" s="21">
        <v>6480</v>
      </c>
      <c r="I16" s="24">
        <v>19834</v>
      </c>
      <c r="J16" s="21">
        <v>3948</v>
      </c>
      <c r="K16" s="24">
        <v>12456</v>
      </c>
      <c r="L16" s="21">
        <v>4201</v>
      </c>
      <c r="M16" s="24">
        <v>130252</v>
      </c>
      <c r="N16" s="21">
        <v>5571</v>
      </c>
      <c r="O16" s="24">
        <v>139</v>
      </c>
      <c r="P16" s="21">
        <v>28</v>
      </c>
    </row>
    <row r="17" spans="1:16" ht="15">
      <c r="A17" s="19">
        <v>12</v>
      </c>
      <c r="B17" s="20" t="s">
        <v>21</v>
      </c>
      <c r="C17" s="24">
        <v>47520</v>
      </c>
      <c r="D17" s="21">
        <v>23023</v>
      </c>
      <c r="E17" s="24">
        <v>2130</v>
      </c>
      <c r="F17" s="21">
        <v>9080</v>
      </c>
      <c r="G17" s="24">
        <v>693</v>
      </c>
      <c r="H17" s="21">
        <v>3972</v>
      </c>
      <c r="I17" s="24">
        <v>581</v>
      </c>
      <c r="J17" s="21">
        <v>2475</v>
      </c>
      <c r="K17" s="24">
        <v>241</v>
      </c>
      <c r="L17" s="21">
        <v>643</v>
      </c>
      <c r="M17" s="24">
        <v>615</v>
      </c>
      <c r="N17" s="21">
        <v>1989</v>
      </c>
      <c r="O17" s="24">
        <v>0</v>
      </c>
      <c r="P17" s="21">
        <v>0</v>
      </c>
    </row>
    <row r="18" spans="1:16" ht="15">
      <c r="A18" s="19">
        <v>13</v>
      </c>
      <c r="B18" s="20" t="s">
        <v>22</v>
      </c>
      <c r="C18" s="24">
        <v>150000</v>
      </c>
      <c r="D18" s="21">
        <v>99000</v>
      </c>
      <c r="E18" s="24">
        <v>4726</v>
      </c>
      <c r="F18" s="21">
        <v>11891</v>
      </c>
      <c r="G18" s="24">
        <v>1170</v>
      </c>
      <c r="H18" s="21">
        <v>2749</v>
      </c>
      <c r="I18" s="24">
        <v>1198</v>
      </c>
      <c r="J18" s="21">
        <v>1288</v>
      </c>
      <c r="K18" s="24">
        <v>6</v>
      </c>
      <c r="L18" s="21">
        <v>28</v>
      </c>
      <c r="M18" s="24">
        <v>839</v>
      </c>
      <c r="N18" s="21">
        <v>2460</v>
      </c>
      <c r="O18" s="24">
        <v>948</v>
      </c>
      <c r="P18" s="21">
        <v>729</v>
      </c>
    </row>
    <row r="19" spans="1:16" ht="15">
      <c r="A19" s="19">
        <v>14</v>
      </c>
      <c r="B19" s="20" t="s">
        <v>23</v>
      </c>
      <c r="C19" s="24">
        <v>18209</v>
      </c>
      <c r="D19" s="21">
        <v>12269</v>
      </c>
      <c r="E19" s="24">
        <v>2221</v>
      </c>
      <c r="F19" s="21">
        <v>5254</v>
      </c>
      <c r="G19" s="24">
        <v>619</v>
      </c>
      <c r="H19" s="21">
        <v>1156</v>
      </c>
      <c r="I19" s="24">
        <v>953</v>
      </c>
      <c r="J19" s="21">
        <v>1430</v>
      </c>
      <c r="K19" s="24">
        <v>328</v>
      </c>
      <c r="L19" s="21">
        <v>1877</v>
      </c>
      <c r="M19" s="24">
        <v>321</v>
      </c>
      <c r="N19" s="21">
        <v>791</v>
      </c>
      <c r="O19" s="24">
        <v>870</v>
      </c>
      <c r="P19" s="21">
        <v>285</v>
      </c>
    </row>
    <row r="20" spans="1:16" ht="15">
      <c r="A20" s="19">
        <v>15</v>
      </c>
      <c r="B20" s="20" t="s">
        <v>24</v>
      </c>
      <c r="C20" s="189">
        <v>572924</v>
      </c>
      <c r="D20" s="188">
        <v>428596</v>
      </c>
      <c r="E20" s="189">
        <v>51807</v>
      </c>
      <c r="F20" s="188">
        <v>95777</v>
      </c>
      <c r="G20" s="189">
        <v>31099</v>
      </c>
      <c r="H20" s="188">
        <v>52351</v>
      </c>
      <c r="I20" s="189">
        <v>4207</v>
      </c>
      <c r="J20" s="188">
        <v>7739</v>
      </c>
      <c r="K20" s="189">
        <v>12710</v>
      </c>
      <c r="L20" s="188">
        <v>26411</v>
      </c>
      <c r="M20" s="189">
        <v>3791</v>
      </c>
      <c r="N20" s="188">
        <v>9276</v>
      </c>
      <c r="O20" s="189">
        <v>3046</v>
      </c>
      <c r="P20" s="188">
        <v>3812</v>
      </c>
    </row>
    <row r="21" spans="1:16" ht="15">
      <c r="A21" s="19">
        <v>16</v>
      </c>
      <c r="B21" s="20" t="s">
        <v>25</v>
      </c>
      <c r="C21" s="24">
        <v>24182</v>
      </c>
      <c r="D21" s="21">
        <v>53358</v>
      </c>
      <c r="E21" s="24">
        <v>7771</v>
      </c>
      <c r="F21" s="21">
        <v>64360</v>
      </c>
      <c r="G21" s="24">
        <v>1062</v>
      </c>
      <c r="H21" s="21">
        <v>1405</v>
      </c>
      <c r="I21" s="24">
        <v>2652</v>
      </c>
      <c r="J21" s="21">
        <v>16128</v>
      </c>
      <c r="K21" s="24">
        <v>5099</v>
      </c>
      <c r="L21" s="21">
        <v>20778</v>
      </c>
      <c r="M21" s="24">
        <v>2672</v>
      </c>
      <c r="N21" s="21">
        <v>43582</v>
      </c>
      <c r="O21" s="24">
        <v>2862</v>
      </c>
      <c r="P21" s="21">
        <v>3118</v>
      </c>
    </row>
    <row r="22" spans="1:16" ht="15">
      <c r="A22" s="19">
        <v>17</v>
      </c>
      <c r="B22" s="20" t="s">
        <v>26</v>
      </c>
      <c r="C22" s="24">
        <v>92124</v>
      </c>
      <c r="D22" s="21">
        <v>33672</v>
      </c>
      <c r="E22" s="24">
        <v>8995</v>
      </c>
      <c r="F22" s="21">
        <v>18463</v>
      </c>
      <c r="G22" s="24">
        <v>4474</v>
      </c>
      <c r="H22" s="21">
        <v>7623</v>
      </c>
      <c r="I22" s="24">
        <v>824</v>
      </c>
      <c r="J22" s="21">
        <v>2739</v>
      </c>
      <c r="K22" s="24">
        <v>3821</v>
      </c>
      <c r="L22" s="21">
        <v>6322</v>
      </c>
      <c r="M22" s="24">
        <v>236</v>
      </c>
      <c r="N22" s="21">
        <v>5236</v>
      </c>
      <c r="O22" s="24">
        <v>1204</v>
      </c>
      <c r="P22" s="21">
        <v>754</v>
      </c>
    </row>
    <row r="23" spans="1:16" ht="15">
      <c r="A23" s="19">
        <v>18</v>
      </c>
      <c r="B23" s="20" t="s">
        <v>27</v>
      </c>
      <c r="C23" s="24">
        <v>458891</v>
      </c>
      <c r="D23" s="21">
        <v>529236.07</v>
      </c>
      <c r="E23" s="24">
        <v>30390</v>
      </c>
      <c r="F23" s="21">
        <v>55351.61</v>
      </c>
      <c r="G23" s="24">
        <v>6636</v>
      </c>
      <c r="H23" s="21">
        <v>3389</v>
      </c>
      <c r="I23" s="24">
        <v>8424</v>
      </c>
      <c r="J23" s="21">
        <v>13378</v>
      </c>
      <c r="K23" s="24">
        <v>13064</v>
      </c>
      <c r="L23" s="21">
        <v>36610</v>
      </c>
      <c r="M23" s="24">
        <v>2269</v>
      </c>
      <c r="N23" s="21">
        <v>6505</v>
      </c>
      <c r="O23" s="24">
        <v>7824</v>
      </c>
      <c r="P23" s="21">
        <v>3942</v>
      </c>
    </row>
    <row r="24" spans="1:16" ht="15">
      <c r="A24" s="19">
        <v>19</v>
      </c>
      <c r="B24" s="20" t="s">
        <v>28</v>
      </c>
      <c r="C24" s="24">
        <v>0</v>
      </c>
      <c r="D24" s="21">
        <v>0</v>
      </c>
      <c r="E24" s="24">
        <v>0</v>
      </c>
      <c r="F24" s="21">
        <v>0</v>
      </c>
      <c r="G24" s="24">
        <v>0</v>
      </c>
      <c r="H24" s="21">
        <v>0</v>
      </c>
      <c r="I24" s="24">
        <v>0</v>
      </c>
      <c r="J24" s="21">
        <v>0</v>
      </c>
      <c r="K24" s="24">
        <v>0</v>
      </c>
      <c r="L24" s="21">
        <v>0</v>
      </c>
      <c r="M24" s="24">
        <v>0</v>
      </c>
      <c r="N24" s="21">
        <v>0</v>
      </c>
      <c r="O24" s="24">
        <v>0</v>
      </c>
      <c r="P24" s="21">
        <v>0</v>
      </c>
    </row>
    <row r="25" spans="1:16" ht="15">
      <c r="A25" s="19">
        <v>20</v>
      </c>
      <c r="B25" s="20" t="s">
        <v>29</v>
      </c>
      <c r="C25" s="24">
        <v>6930</v>
      </c>
      <c r="D25" s="21">
        <v>12503</v>
      </c>
      <c r="E25" s="24">
        <v>2615</v>
      </c>
      <c r="F25" s="21">
        <v>8548</v>
      </c>
      <c r="G25" s="24">
        <v>558</v>
      </c>
      <c r="H25" s="21">
        <v>1008</v>
      </c>
      <c r="I25" s="24">
        <v>670</v>
      </c>
      <c r="J25" s="21">
        <v>3369</v>
      </c>
      <c r="K25" s="24">
        <v>177</v>
      </c>
      <c r="L25" s="21">
        <v>849</v>
      </c>
      <c r="M25" s="24">
        <v>195</v>
      </c>
      <c r="N25" s="21">
        <v>175</v>
      </c>
      <c r="O25" s="24">
        <v>182</v>
      </c>
      <c r="P25" s="21">
        <v>149</v>
      </c>
    </row>
    <row r="26" spans="1:16" ht="15">
      <c r="A26" s="19">
        <v>21</v>
      </c>
      <c r="B26" s="20" t="s">
        <v>30</v>
      </c>
      <c r="C26" s="24">
        <v>0</v>
      </c>
      <c r="D26" s="21">
        <v>0</v>
      </c>
      <c r="E26" s="24">
        <v>0</v>
      </c>
      <c r="F26" s="21">
        <v>0</v>
      </c>
      <c r="G26" s="24">
        <v>0</v>
      </c>
      <c r="H26" s="21">
        <v>0</v>
      </c>
      <c r="I26" s="24">
        <v>0</v>
      </c>
      <c r="J26" s="21">
        <v>0</v>
      </c>
      <c r="K26" s="24">
        <v>0</v>
      </c>
      <c r="L26" s="21">
        <v>0</v>
      </c>
      <c r="M26" s="24">
        <v>0</v>
      </c>
      <c r="N26" s="21">
        <v>0</v>
      </c>
      <c r="O26" s="24">
        <v>0</v>
      </c>
      <c r="P26" s="21">
        <v>0</v>
      </c>
    </row>
    <row r="27" spans="1:16" s="60" customFormat="1" ht="12.75">
      <c r="A27" s="13"/>
      <c r="B27" s="13" t="s">
        <v>31</v>
      </c>
      <c r="C27" s="28">
        <f>SUM(C6:C26)</f>
        <v>2781959</v>
      </c>
      <c r="D27" s="22">
        <f aca="true" t="shared" si="0" ref="D27:P27">SUM(D6:D26)</f>
        <v>1985850.33</v>
      </c>
      <c r="E27" s="28">
        <f t="shared" si="0"/>
        <v>704569</v>
      </c>
      <c r="F27" s="22">
        <f t="shared" si="0"/>
        <v>2389405.78</v>
      </c>
      <c r="G27" s="28">
        <f t="shared" si="0"/>
        <v>362949</v>
      </c>
      <c r="H27" s="22">
        <f t="shared" si="0"/>
        <v>376935</v>
      </c>
      <c r="I27" s="28">
        <f t="shared" si="0"/>
        <v>83231</v>
      </c>
      <c r="J27" s="22">
        <f t="shared" si="0"/>
        <v>127521</v>
      </c>
      <c r="K27" s="28">
        <f t="shared" si="0"/>
        <v>98232</v>
      </c>
      <c r="L27" s="22">
        <f t="shared" si="0"/>
        <v>160442</v>
      </c>
      <c r="M27" s="28">
        <f t="shared" si="0"/>
        <v>173465</v>
      </c>
      <c r="N27" s="22">
        <f t="shared" si="0"/>
        <v>199975</v>
      </c>
      <c r="O27" s="28">
        <f t="shared" si="0"/>
        <v>56458</v>
      </c>
      <c r="P27" s="22">
        <f t="shared" si="0"/>
        <v>64914</v>
      </c>
    </row>
    <row r="28" spans="1:16" ht="15">
      <c r="A28" s="19">
        <v>22</v>
      </c>
      <c r="B28" s="20" t="s">
        <v>32</v>
      </c>
      <c r="C28" s="24">
        <v>4375</v>
      </c>
      <c r="D28" s="21">
        <v>3302</v>
      </c>
      <c r="E28" s="24">
        <v>25</v>
      </c>
      <c r="F28" s="21">
        <v>400</v>
      </c>
      <c r="G28" s="24">
        <v>0</v>
      </c>
      <c r="H28" s="21">
        <v>0</v>
      </c>
      <c r="I28" s="24">
        <v>1</v>
      </c>
      <c r="J28" s="21">
        <v>10</v>
      </c>
      <c r="K28" s="24">
        <v>24</v>
      </c>
      <c r="L28" s="21">
        <v>390</v>
      </c>
      <c r="M28" s="24">
        <v>17</v>
      </c>
      <c r="N28" s="21">
        <v>120</v>
      </c>
      <c r="O28" s="24">
        <v>6</v>
      </c>
      <c r="P28" s="21">
        <v>2</v>
      </c>
    </row>
    <row r="29" spans="1:16" ht="15">
      <c r="A29" s="19">
        <v>23</v>
      </c>
      <c r="B29" s="20" t="s">
        <v>33</v>
      </c>
      <c r="C29" s="24">
        <v>0</v>
      </c>
      <c r="D29" s="21">
        <v>0</v>
      </c>
      <c r="E29" s="24">
        <v>70</v>
      </c>
      <c r="F29" s="21">
        <v>482.96</v>
      </c>
      <c r="G29" s="24">
        <v>0</v>
      </c>
      <c r="H29" s="21">
        <v>0</v>
      </c>
      <c r="I29" s="24">
        <v>0</v>
      </c>
      <c r="J29" s="21">
        <v>0</v>
      </c>
      <c r="K29" s="24">
        <v>0</v>
      </c>
      <c r="L29" s="21">
        <v>0</v>
      </c>
      <c r="M29" s="24">
        <v>70</v>
      </c>
      <c r="N29" s="21">
        <v>483</v>
      </c>
      <c r="O29" s="24">
        <v>0</v>
      </c>
      <c r="P29" s="21">
        <v>0</v>
      </c>
    </row>
    <row r="30" spans="1:16" ht="15">
      <c r="A30" s="19">
        <v>24</v>
      </c>
      <c r="B30" s="20" t="s">
        <v>34</v>
      </c>
      <c r="C30" s="24">
        <v>0</v>
      </c>
      <c r="D30" s="21">
        <v>0</v>
      </c>
      <c r="E30" s="24">
        <v>0</v>
      </c>
      <c r="F30" s="21">
        <v>0</v>
      </c>
      <c r="G30" s="24">
        <v>0</v>
      </c>
      <c r="H30" s="21">
        <v>0</v>
      </c>
      <c r="I30" s="24">
        <v>0</v>
      </c>
      <c r="J30" s="21">
        <v>0</v>
      </c>
      <c r="K30" s="24">
        <v>0</v>
      </c>
      <c r="L30" s="21">
        <v>0</v>
      </c>
      <c r="M30" s="24">
        <v>0</v>
      </c>
      <c r="N30" s="21">
        <v>0</v>
      </c>
      <c r="O30" s="24">
        <v>0</v>
      </c>
      <c r="P30" s="21">
        <v>0</v>
      </c>
    </row>
    <row r="31" spans="1:16" ht="15">
      <c r="A31" s="19">
        <v>25</v>
      </c>
      <c r="B31" s="20" t="s">
        <v>35</v>
      </c>
      <c r="C31" s="24">
        <v>2636</v>
      </c>
      <c r="D31" s="21">
        <v>2890</v>
      </c>
      <c r="E31" s="24">
        <v>174</v>
      </c>
      <c r="F31" s="21">
        <v>622</v>
      </c>
      <c r="G31" s="24">
        <v>0</v>
      </c>
      <c r="H31" s="21">
        <v>0</v>
      </c>
      <c r="I31" s="24">
        <v>26</v>
      </c>
      <c r="J31" s="21">
        <v>60</v>
      </c>
      <c r="K31" s="24">
        <v>142</v>
      </c>
      <c r="L31" s="21">
        <v>478</v>
      </c>
      <c r="M31" s="24">
        <v>4</v>
      </c>
      <c r="N31" s="21">
        <v>69</v>
      </c>
      <c r="O31" s="24">
        <v>16</v>
      </c>
      <c r="P31" s="21">
        <v>9</v>
      </c>
    </row>
    <row r="32" spans="1:16" ht="15">
      <c r="A32" s="19">
        <v>26</v>
      </c>
      <c r="B32" s="20" t="s">
        <v>36</v>
      </c>
      <c r="C32" s="24">
        <v>0</v>
      </c>
      <c r="D32" s="21">
        <v>0</v>
      </c>
      <c r="E32" s="24">
        <v>0</v>
      </c>
      <c r="F32" s="21">
        <v>0</v>
      </c>
      <c r="G32" s="24">
        <v>0</v>
      </c>
      <c r="H32" s="21">
        <v>0</v>
      </c>
      <c r="I32" s="24">
        <v>0</v>
      </c>
      <c r="J32" s="21">
        <v>0</v>
      </c>
      <c r="K32" s="24">
        <v>0</v>
      </c>
      <c r="L32" s="21">
        <v>0</v>
      </c>
      <c r="M32" s="24">
        <v>0</v>
      </c>
      <c r="N32" s="21">
        <v>0</v>
      </c>
      <c r="O32" s="24">
        <v>0</v>
      </c>
      <c r="P32" s="21">
        <v>0</v>
      </c>
    </row>
    <row r="33" spans="1:16" ht="15">
      <c r="A33" s="19">
        <v>27</v>
      </c>
      <c r="B33" s="20" t="s">
        <v>37</v>
      </c>
      <c r="C33" s="24">
        <v>1356824</v>
      </c>
      <c r="D33" s="21">
        <v>491410</v>
      </c>
      <c r="E33" s="24">
        <v>239679</v>
      </c>
      <c r="F33" s="21">
        <v>452075</v>
      </c>
      <c r="G33" s="24">
        <v>123413</v>
      </c>
      <c r="H33" s="21">
        <v>166395</v>
      </c>
      <c r="I33" s="24">
        <v>17142</v>
      </c>
      <c r="J33" s="21">
        <v>9332</v>
      </c>
      <c r="K33" s="24">
        <v>45366</v>
      </c>
      <c r="L33" s="21">
        <v>201558</v>
      </c>
      <c r="M33" s="24">
        <v>53758</v>
      </c>
      <c r="N33" s="21">
        <v>74790</v>
      </c>
      <c r="O33" s="24">
        <v>79114</v>
      </c>
      <c r="P33" s="21">
        <v>151422</v>
      </c>
    </row>
    <row r="34" spans="1:16" s="60" customFormat="1" ht="12.75">
      <c r="A34" s="13"/>
      <c r="B34" s="13" t="s">
        <v>31</v>
      </c>
      <c r="C34" s="28">
        <f>SUM(C28:C33)</f>
        <v>1363835</v>
      </c>
      <c r="D34" s="22">
        <f aca="true" t="shared" si="1" ref="D34:P34">SUM(D28:D33)</f>
        <v>497602</v>
      </c>
      <c r="E34" s="28">
        <f t="shared" si="1"/>
        <v>239948</v>
      </c>
      <c r="F34" s="22">
        <f t="shared" si="1"/>
        <v>453579.96</v>
      </c>
      <c r="G34" s="28">
        <f t="shared" si="1"/>
        <v>123413</v>
      </c>
      <c r="H34" s="22">
        <f t="shared" si="1"/>
        <v>166395</v>
      </c>
      <c r="I34" s="28">
        <f t="shared" si="1"/>
        <v>17169</v>
      </c>
      <c r="J34" s="22">
        <f t="shared" si="1"/>
        <v>9402</v>
      </c>
      <c r="K34" s="28">
        <f t="shared" si="1"/>
        <v>45532</v>
      </c>
      <c r="L34" s="22">
        <f t="shared" si="1"/>
        <v>202426</v>
      </c>
      <c r="M34" s="28">
        <f t="shared" si="1"/>
        <v>53849</v>
      </c>
      <c r="N34" s="22">
        <f t="shared" si="1"/>
        <v>75462</v>
      </c>
      <c r="O34" s="28">
        <f t="shared" si="1"/>
        <v>79136</v>
      </c>
      <c r="P34" s="22">
        <f t="shared" si="1"/>
        <v>151433</v>
      </c>
    </row>
    <row r="35" spans="1:16" ht="15">
      <c r="A35" s="19">
        <v>28</v>
      </c>
      <c r="B35" s="20" t="s">
        <v>38</v>
      </c>
      <c r="C35" s="24">
        <v>0</v>
      </c>
      <c r="D35" s="21">
        <v>0</v>
      </c>
      <c r="E35" s="24">
        <v>17557</v>
      </c>
      <c r="F35" s="21">
        <v>5592</v>
      </c>
      <c r="G35" s="24">
        <v>8724</v>
      </c>
      <c r="H35" s="21">
        <v>2380</v>
      </c>
      <c r="I35" s="24">
        <v>12</v>
      </c>
      <c r="J35" s="21">
        <v>101</v>
      </c>
      <c r="K35" s="24">
        <v>8467</v>
      </c>
      <c r="L35" s="21">
        <v>1546</v>
      </c>
      <c r="M35" s="24">
        <v>316</v>
      </c>
      <c r="N35" s="21">
        <v>1467</v>
      </c>
      <c r="O35" s="24">
        <v>0</v>
      </c>
      <c r="P35" s="21">
        <v>0</v>
      </c>
    </row>
    <row r="36" spans="1:16" ht="15">
      <c r="A36" s="19">
        <v>29</v>
      </c>
      <c r="B36" s="20" t="s">
        <v>39</v>
      </c>
      <c r="C36" s="24">
        <v>0</v>
      </c>
      <c r="D36" s="21">
        <v>0</v>
      </c>
      <c r="E36" s="24">
        <v>0</v>
      </c>
      <c r="F36" s="21">
        <v>0</v>
      </c>
      <c r="G36" s="24">
        <v>0</v>
      </c>
      <c r="H36" s="21">
        <v>0</v>
      </c>
      <c r="I36" s="24">
        <v>0</v>
      </c>
      <c r="J36" s="21">
        <v>0</v>
      </c>
      <c r="K36" s="24">
        <v>0</v>
      </c>
      <c r="L36" s="21">
        <v>0</v>
      </c>
      <c r="M36" s="24">
        <v>0</v>
      </c>
      <c r="N36" s="21">
        <v>0</v>
      </c>
      <c r="O36" s="24">
        <v>0</v>
      </c>
      <c r="P36" s="21">
        <v>0</v>
      </c>
    </row>
    <row r="37" spans="1:16" ht="15">
      <c r="A37" s="19">
        <v>30</v>
      </c>
      <c r="B37" s="20" t="s">
        <v>40</v>
      </c>
      <c r="C37" s="24">
        <v>0</v>
      </c>
      <c r="D37" s="21">
        <v>0</v>
      </c>
      <c r="E37" s="24">
        <v>0</v>
      </c>
      <c r="F37" s="21">
        <v>0</v>
      </c>
      <c r="G37" s="24">
        <v>0</v>
      </c>
      <c r="H37" s="21">
        <v>0</v>
      </c>
      <c r="I37" s="24">
        <v>0</v>
      </c>
      <c r="J37" s="21">
        <v>0</v>
      </c>
      <c r="K37" s="24">
        <v>0</v>
      </c>
      <c r="L37" s="21">
        <v>0</v>
      </c>
      <c r="M37" s="24">
        <v>0</v>
      </c>
      <c r="N37" s="21">
        <v>0</v>
      </c>
      <c r="O37" s="24">
        <v>0</v>
      </c>
      <c r="P37" s="21">
        <v>0</v>
      </c>
    </row>
    <row r="38" spans="1:16" ht="15">
      <c r="A38" s="19">
        <v>31</v>
      </c>
      <c r="B38" s="20" t="s">
        <v>41</v>
      </c>
      <c r="C38" s="24">
        <v>0</v>
      </c>
      <c r="D38" s="21">
        <v>0</v>
      </c>
      <c r="E38" s="24">
        <v>58150</v>
      </c>
      <c r="F38" s="21">
        <v>31627</v>
      </c>
      <c r="G38" s="24">
        <v>9478</v>
      </c>
      <c r="H38" s="21">
        <v>3982</v>
      </c>
      <c r="I38" s="24">
        <v>802</v>
      </c>
      <c r="J38" s="21">
        <v>403</v>
      </c>
      <c r="K38" s="24">
        <v>37354</v>
      </c>
      <c r="L38" s="21">
        <v>11827</v>
      </c>
      <c r="M38" s="24">
        <v>10516</v>
      </c>
      <c r="N38" s="21">
        <v>15415</v>
      </c>
      <c r="O38" s="24">
        <v>232</v>
      </c>
      <c r="P38" s="21">
        <v>304</v>
      </c>
    </row>
    <row r="39" spans="1:16" ht="15">
      <c r="A39" s="19">
        <v>32</v>
      </c>
      <c r="B39" s="20" t="s">
        <v>42</v>
      </c>
      <c r="C39" s="24">
        <v>0</v>
      </c>
      <c r="D39" s="21">
        <v>0</v>
      </c>
      <c r="E39" s="24">
        <v>11084</v>
      </c>
      <c r="F39" s="21">
        <v>28637.07</v>
      </c>
      <c r="G39" s="24">
        <v>0</v>
      </c>
      <c r="H39" s="21">
        <v>0</v>
      </c>
      <c r="I39" s="24">
        <v>0</v>
      </c>
      <c r="J39" s="21">
        <v>0</v>
      </c>
      <c r="K39" s="24">
        <v>0</v>
      </c>
      <c r="L39" s="21">
        <v>0</v>
      </c>
      <c r="M39" s="24">
        <v>11084</v>
      </c>
      <c r="N39" s="21">
        <v>28637</v>
      </c>
      <c r="O39" s="24">
        <v>0</v>
      </c>
      <c r="P39" s="21">
        <v>0</v>
      </c>
    </row>
    <row r="40" spans="1:16" ht="15">
      <c r="A40" s="19">
        <v>33</v>
      </c>
      <c r="B40" s="20" t="s">
        <v>43</v>
      </c>
      <c r="C40" s="24">
        <v>0</v>
      </c>
      <c r="D40" s="21">
        <v>0</v>
      </c>
      <c r="E40" s="24">
        <v>0</v>
      </c>
      <c r="F40" s="21">
        <v>0</v>
      </c>
      <c r="G40" s="24">
        <v>0</v>
      </c>
      <c r="H40" s="21">
        <v>0</v>
      </c>
      <c r="I40" s="24">
        <v>0</v>
      </c>
      <c r="J40" s="21">
        <v>0</v>
      </c>
      <c r="K40" s="24">
        <v>0</v>
      </c>
      <c r="L40" s="21">
        <v>0</v>
      </c>
      <c r="M40" s="24">
        <v>0</v>
      </c>
      <c r="N40" s="21">
        <v>0</v>
      </c>
      <c r="O40" s="24">
        <v>0</v>
      </c>
      <c r="P40" s="21">
        <v>0</v>
      </c>
    </row>
    <row r="41" spans="1:16" ht="15">
      <c r="A41" s="19">
        <v>34</v>
      </c>
      <c r="B41" s="20" t="s">
        <v>44</v>
      </c>
      <c r="C41" s="24">
        <v>0</v>
      </c>
      <c r="D41" s="21">
        <v>0</v>
      </c>
      <c r="E41" s="24">
        <v>0</v>
      </c>
      <c r="F41" s="21">
        <v>0</v>
      </c>
      <c r="G41" s="24">
        <v>0</v>
      </c>
      <c r="H41" s="21">
        <v>0</v>
      </c>
      <c r="I41" s="24">
        <v>0</v>
      </c>
      <c r="J41" s="21">
        <v>0</v>
      </c>
      <c r="K41" s="24">
        <v>0</v>
      </c>
      <c r="L41" s="21">
        <v>0</v>
      </c>
      <c r="M41" s="24">
        <v>0</v>
      </c>
      <c r="N41" s="21">
        <v>0</v>
      </c>
      <c r="O41" s="24">
        <v>0</v>
      </c>
      <c r="P41" s="21">
        <v>0</v>
      </c>
    </row>
    <row r="42" spans="1:16" ht="15">
      <c r="A42" s="19">
        <v>35</v>
      </c>
      <c r="B42" s="20" t="s">
        <v>45</v>
      </c>
      <c r="C42" s="24">
        <v>4295</v>
      </c>
      <c r="D42" s="21">
        <v>1213.22</v>
      </c>
      <c r="E42" s="24">
        <v>187</v>
      </c>
      <c r="F42" s="21">
        <v>1639.61</v>
      </c>
      <c r="G42" s="24">
        <v>88</v>
      </c>
      <c r="H42" s="21">
        <v>708</v>
      </c>
      <c r="I42" s="24">
        <v>17</v>
      </c>
      <c r="J42" s="21">
        <v>588</v>
      </c>
      <c r="K42" s="24">
        <v>48</v>
      </c>
      <c r="L42" s="21">
        <v>86</v>
      </c>
      <c r="M42" s="24">
        <v>44</v>
      </c>
      <c r="N42" s="21">
        <v>344</v>
      </c>
      <c r="O42" s="24">
        <v>10</v>
      </c>
      <c r="P42" s="21">
        <v>435</v>
      </c>
    </row>
    <row r="43" spans="1:16" ht="15">
      <c r="A43" s="19">
        <v>36</v>
      </c>
      <c r="B43" s="20" t="s">
        <v>46</v>
      </c>
      <c r="C43" s="24">
        <v>0</v>
      </c>
      <c r="D43" s="21">
        <v>0</v>
      </c>
      <c r="E43" s="24">
        <v>0</v>
      </c>
      <c r="F43" s="21">
        <v>0</v>
      </c>
      <c r="G43" s="24">
        <v>0</v>
      </c>
      <c r="H43" s="21">
        <v>0</v>
      </c>
      <c r="I43" s="24">
        <v>0</v>
      </c>
      <c r="J43" s="21">
        <v>0</v>
      </c>
      <c r="K43" s="24">
        <v>0</v>
      </c>
      <c r="L43" s="21">
        <v>0</v>
      </c>
      <c r="M43" s="24">
        <v>0</v>
      </c>
      <c r="N43" s="21">
        <v>0</v>
      </c>
      <c r="O43" s="24">
        <v>0</v>
      </c>
      <c r="P43" s="21">
        <v>0</v>
      </c>
    </row>
    <row r="44" spans="1:16" ht="15">
      <c r="A44" s="19">
        <v>37</v>
      </c>
      <c r="B44" s="20" t="s">
        <v>47</v>
      </c>
      <c r="C44" s="24">
        <v>3870</v>
      </c>
      <c r="D44" s="21">
        <v>1022.1</v>
      </c>
      <c r="E44" s="24">
        <v>7</v>
      </c>
      <c r="F44" s="21">
        <v>8</v>
      </c>
      <c r="G44" s="24">
        <v>0</v>
      </c>
      <c r="H44" s="21">
        <v>0</v>
      </c>
      <c r="I44" s="24">
        <v>0</v>
      </c>
      <c r="J44" s="21">
        <v>0</v>
      </c>
      <c r="K44" s="24">
        <v>13</v>
      </c>
      <c r="L44" s="21">
        <v>15</v>
      </c>
      <c r="M44" s="24">
        <v>6</v>
      </c>
      <c r="N44" s="21">
        <v>7</v>
      </c>
      <c r="O44" s="24">
        <v>11</v>
      </c>
      <c r="P44" s="21">
        <v>12</v>
      </c>
    </row>
    <row r="45" spans="1:16" ht="15">
      <c r="A45" s="19">
        <v>38</v>
      </c>
      <c r="B45" s="20" t="s">
        <v>48</v>
      </c>
      <c r="C45" s="24">
        <v>0</v>
      </c>
      <c r="D45" s="21">
        <v>0</v>
      </c>
      <c r="E45" s="24">
        <v>35</v>
      </c>
      <c r="F45" s="21">
        <v>37.56</v>
      </c>
      <c r="G45" s="24">
        <v>0</v>
      </c>
      <c r="H45" s="21">
        <v>0</v>
      </c>
      <c r="I45" s="24">
        <v>0</v>
      </c>
      <c r="J45" s="21">
        <v>0</v>
      </c>
      <c r="K45" s="24">
        <v>0</v>
      </c>
      <c r="L45" s="21">
        <v>0</v>
      </c>
      <c r="M45" s="24">
        <v>35</v>
      </c>
      <c r="N45" s="21">
        <v>38</v>
      </c>
      <c r="O45" s="24">
        <v>0</v>
      </c>
      <c r="P45" s="21">
        <v>0</v>
      </c>
    </row>
    <row r="46" spans="1:16" ht="30">
      <c r="A46" s="19">
        <v>39</v>
      </c>
      <c r="B46" s="20" t="s">
        <v>49</v>
      </c>
      <c r="C46" s="24">
        <v>1374</v>
      </c>
      <c r="D46" s="21">
        <v>384.12</v>
      </c>
      <c r="E46" s="24">
        <v>54</v>
      </c>
      <c r="F46" s="21">
        <v>196.27</v>
      </c>
      <c r="G46" s="24">
        <v>0</v>
      </c>
      <c r="H46" s="21">
        <v>0</v>
      </c>
      <c r="I46" s="24">
        <v>25</v>
      </c>
      <c r="J46" s="21">
        <v>99</v>
      </c>
      <c r="K46" s="24">
        <v>24</v>
      </c>
      <c r="L46" s="21">
        <v>99</v>
      </c>
      <c r="M46" s="24">
        <v>5</v>
      </c>
      <c r="N46" s="21">
        <v>2</v>
      </c>
      <c r="O46" s="24">
        <v>3</v>
      </c>
      <c r="P46" s="21">
        <v>6</v>
      </c>
    </row>
    <row r="47" spans="1:16" ht="30">
      <c r="A47" s="19">
        <v>40</v>
      </c>
      <c r="B47" s="20" t="s">
        <v>50</v>
      </c>
      <c r="C47" s="24">
        <v>2010</v>
      </c>
      <c r="D47" s="21">
        <v>3589</v>
      </c>
      <c r="E47" s="24">
        <v>98</v>
      </c>
      <c r="F47" s="21">
        <v>37</v>
      </c>
      <c r="G47" s="24">
        <v>0</v>
      </c>
      <c r="H47" s="21">
        <v>0</v>
      </c>
      <c r="I47" s="24">
        <v>0</v>
      </c>
      <c r="J47" s="21">
        <v>0</v>
      </c>
      <c r="K47" s="24">
        <v>0</v>
      </c>
      <c r="L47" s="21">
        <v>0</v>
      </c>
      <c r="M47" s="24">
        <v>98</v>
      </c>
      <c r="N47" s="21">
        <v>37</v>
      </c>
      <c r="O47" s="24">
        <v>0</v>
      </c>
      <c r="P47" s="21">
        <v>0</v>
      </c>
    </row>
    <row r="48" spans="1:16" ht="15">
      <c r="A48" s="19">
        <v>41</v>
      </c>
      <c r="B48" s="20" t="s">
        <v>51</v>
      </c>
      <c r="C48" s="24">
        <v>0</v>
      </c>
      <c r="D48" s="21">
        <v>0</v>
      </c>
      <c r="E48" s="24">
        <v>148396</v>
      </c>
      <c r="F48" s="21">
        <v>15037</v>
      </c>
      <c r="G48" s="24">
        <v>24307</v>
      </c>
      <c r="H48" s="21">
        <v>1858</v>
      </c>
      <c r="I48" s="24">
        <v>45925</v>
      </c>
      <c r="J48" s="21">
        <v>3145</v>
      </c>
      <c r="K48" s="24">
        <v>78164</v>
      </c>
      <c r="L48" s="21">
        <v>10034</v>
      </c>
      <c r="M48" s="24">
        <v>0</v>
      </c>
      <c r="N48" s="21">
        <v>0</v>
      </c>
      <c r="O48" s="24">
        <v>379</v>
      </c>
      <c r="P48" s="21">
        <v>24</v>
      </c>
    </row>
    <row r="49" spans="1:16" ht="15">
      <c r="A49" s="19">
        <v>42</v>
      </c>
      <c r="B49" s="20" t="s">
        <v>52</v>
      </c>
      <c r="C49" s="24">
        <v>0</v>
      </c>
      <c r="D49" s="21">
        <v>0</v>
      </c>
      <c r="E49" s="24">
        <v>0</v>
      </c>
      <c r="F49" s="21">
        <v>0</v>
      </c>
      <c r="G49" s="24">
        <v>0</v>
      </c>
      <c r="H49" s="21">
        <v>0</v>
      </c>
      <c r="I49" s="24">
        <v>0</v>
      </c>
      <c r="J49" s="21">
        <v>0</v>
      </c>
      <c r="K49" s="24">
        <v>0</v>
      </c>
      <c r="L49" s="21">
        <v>0</v>
      </c>
      <c r="M49" s="24">
        <v>0</v>
      </c>
      <c r="N49" s="21">
        <v>0</v>
      </c>
      <c r="O49" s="24">
        <v>0</v>
      </c>
      <c r="P49" s="21">
        <v>0</v>
      </c>
    </row>
    <row r="50" spans="1:16" ht="15">
      <c r="A50" s="19">
        <v>43</v>
      </c>
      <c r="B50" s="20" t="s">
        <v>53</v>
      </c>
      <c r="C50" s="24">
        <v>6010</v>
      </c>
      <c r="D50" s="21">
        <v>3290</v>
      </c>
      <c r="E50" s="24">
        <v>107</v>
      </c>
      <c r="F50" s="21">
        <v>319</v>
      </c>
      <c r="G50" s="24">
        <v>1</v>
      </c>
      <c r="H50" s="21">
        <v>3</v>
      </c>
      <c r="I50" s="24">
        <v>0</v>
      </c>
      <c r="J50" s="21">
        <v>0</v>
      </c>
      <c r="K50" s="24">
        <v>9</v>
      </c>
      <c r="L50" s="21">
        <v>15</v>
      </c>
      <c r="M50" s="24">
        <v>32</v>
      </c>
      <c r="N50" s="21">
        <v>97</v>
      </c>
      <c r="O50" s="24">
        <v>0</v>
      </c>
      <c r="P50" s="21">
        <v>0</v>
      </c>
    </row>
    <row r="51" spans="1:16" ht="15">
      <c r="A51" s="19">
        <v>44</v>
      </c>
      <c r="B51" s="20" t="s">
        <v>54</v>
      </c>
      <c r="C51" s="24">
        <v>0</v>
      </c>
      <c r="D51" s="21">
        <v>0</v>
      </c>
      <c r="E51" s="24">
        <v>0</v>
      </c>
      <c r="F51" s="21">
        <v>0</v>
      </c>
      <c r="G51" s="24">
        <v>0</v>
      </c>
      <c r="H51" s="21">
        <v>0</v>
      </c>
      <c r="I51" s="24">
        <v>0</v>
      </c>
      <c r="J51" s="21">
        <v>0</v>
      </c>
      <c r="K51" s="24">
        <v>0</v>
      </c>
      <c r="L51" s="21">
        <v>0</v>
      </c>
      <c r="M51" s="24">
        <v>0</v>
      </c>
      <c r="N51" s="21">
        <v>0</v>
      </c>
      <c r="O51" s="24">
        <v>0</v>
      </c>
      <c r="P51" s="21">
        <v>0</v>
      </c>
    </row>
    <row r="52" spans="1:16" ht="15">
      <c r="A52" s="19">
        <v>45</v>
      </c>
      <c r="B52" s="20" t="s">
        <v>55</v>
      </c>
      <c r="C52" s="24">
        <v>0</v>
      </c>
      <c r="D52" s="21">
        <v>0</v>
      </c>
      <c r="E52" s="24">
        <v>0</v>
      </c>
      <c r="F52" s="21">
        <v>0</v>
      </c>
      <c r="G52" s="24">
        <v>0</v>
      </c>
      <c r="H52" s="21">
        <v>0</v>
      </c>
      <c r="I52" s="24">
        <v>0</v>
      </c>
      <c r="J52" s="21">
        <v>0</v>
      </c>
      <c r="K52" s="24">
        <v>0</v>
      </c>
      <c r="L52" s="21">
        <v>0</v>
      </c>
      <c r="M52" s="24">
        <v>0</v>
      </c>
      <c r="N52" s="21">
        <v>0</v>
      </c>
      <c r="O52" s="24">
        <v>0</v>
      </c>
      <c r="P52" s="21">
        <v>0</v>
      </c>
    </row>
    <row r="53" spans="1:16" ht="15">
      <c r="A53" s="19">
        <v>46</v>
      </c>
      <c r="B53" s="20" t="s">
        <v>315</v>
      </c>
      <c r="C53" s="24">
        <v>0</v>
      </c>
      <c r="D53" s="21">
        <v>0</v>
      </c>
      <c r="E53" s="24">
        <v>0</v>
      </c>
      <c r="F53" s="21">
        <v>0</v>
      </c>
      <c r="G53" s="24">
        <v>0</v>
      </c>
      <c r="H53" s="21">
        <v>0</v>
      </c>
      <c r="I53" s="24">
        <v>0</v>
      </c>
      <c r="J53" s="21">
        <v>0</v>
      </c>
      <c r="K53" s="24">
        <v>0</v>
      </c>
      <c r="L53" s="21">
        <v>0</v>
      </c>
      <c r="M53" s="24">
        <v>0</v>
      </c>
      <c r="N53" s="21">
        <v>0</v>
      </c>
      <c r="O53" s="24">
        <v>0</v>
      </c>
      <c r="P53" s="21">
        <v>0</v>
      </c>
    </row>
    <row r="54" spans="1:16" s="60" customFormat="1" ht="12.75">
      <c r="A54" s="13"/>
      <c r="B54" s="13" t="s">
        <v>31</v>
      </c>
      <c r="C54" s="28">
        <f>SUM(C35:C53)</f>
        <v>17559</v>
      </c>
      <c r="D54" s="22">
        <f aca="true" t="shared" si="2" ref="D54:P54">SUM(D35:D53)</f>
        <v>9498.44</v>
      </c>
      <c r="E54" s="28">
        <f t="shared" si="2"/>
        <v>235675</v>
      </c>
      <c r="F54" s="22">
        <f t="shared" si="2"/>
        <v>83130.51000000001</v>
      </c>
      <c r="G54" s="28">
        <f t="shared" si="2"/>
        <v>42598</v>
      </c>
      <c r="H54" s="22">
        <f t="shared" si="2"/>
        <v>8931</v>
      </c>
      <c r="I54" s="28">
        <f t="shared" si="2"/>
        <v>46781</v>
      </c>
      <c r="J54" s="22">
        <f t="shared" si="2"/>
        <v>4336</v>
      </c>
      <c r="K54" s="28">
        <f t="shared" si="2"/>
        <v>124079</v>
      </c>
      <c r="L54" s="22">
        <f t="shared" si="2"/>
        <v>23622</v>
      </c>
      <c r="M54" s="28">
        <f t="shared" si="2"/>
        <v>22136</v>
      </c>
      <c r="N54" s="22">
        <f t="shared" si="2"/>
        <v>46044</v>
      </c>
      <c r="O54" s="28">
        <f t="shared" si="2"/>
        <v>635</v>
      </c>
      <c r="P54" s="22">
        <f t="shared" si="2"/>
        <v>781</v>
      </c>
    </row>
    <row r="55" spans="1:16" ht="15">
      <c r="A55" s="19">
        <v>47</v>
      </c>
      <c r="B55" s="20" t="s">
        <v>56</v>
      </c>
      <c r="C55" s="24">
        <v>587343</v>
      </c>
      <c r="D55" s="21">
        <v>60336</v>
      </c>
      <c r="E55" s="24">
        <v>50957</v>
      </c>
      <c r="F55" s="21">
        <v>24369</v>
      </c>
      <c r="G55" s="24">
        <v>27805</v>
      </c>
      <c r="H55" s="21">
        <v>13588</v>
      </c>
      <c r="I55" s="24">
        <v>8593</v>
      </c>
      <c r="J55" s="21">
        <v>4353</v>
      </c>
      <c r="K55" s="24">
        <v>12343</v>
      </c>
      <c r="L55" s="21">
        <v>4809</v>
      </c>
      <c r="M55" s="24">
        <v>2216</v>
      </c>
      <c r="N55" s="21">
        <v>1619</v>
      </c>
      <c r="O55" s="24">
        <v>5646</v>
      </c>
      <c r="P55" s="21">
        <v>2610</v>
      </c>
    </row>
    <row r="56" spans="1:16" ht="15">
      <c r="A56" s="19">
        <v>48</v>
      </c>
      <c r="B56" s="120" t="s">
        <v>57</v>
      </c>
      <c r="C56" s="188">
        <v>498044.2326</v>
      </c>
      <c r="D56" s="188">
        <v>86245.92514800001</v>
      </c>
      <c r="E56" s="188">
        <v>61958.67</v>
      </c>
      <c r="F56" s="188">
        <v>35560.424549999996</v>
      </c>
      <c r="G56" s="188">
        <v>15598.605</v>
      </c>
      <c r="H56" s="188">
        <v>10358.4</v>
      </c>
      <c r="I56" s="188">
        <v>2970.57</v>
      </c>
      <c r="J56" s="188">
        <v>1317.21</v>
      </c>
      <c r="K56" s="188">
        <v>18482.025</v>
      </c>
      <c r="L56" s="188">
        <v>8005.35</v>
      </c>
      <c r="M56" s="188">
        <v>8683.875</v>
      </c>
      <c r="N56" s="188">
        <v>8346.48</v>
      </c>
      <c r="O56" s="188">
        <v>16223.595</v>
      </c>
      <c r="P56" s="188">
        <v>7532.25</v>
      </c>
    </row>
    <row r="57" spans="1:16" ht="15">
      <c r="A57" s="19">
        <v>49</v>
      </c>
      <c r="B57" s="120" t="s">
        <v>58</v>
      </c>
      <c r="C57" s="188">
        <v>534090.36</v>
      </c>
      <c r="D57" s="188">
        <v>80112.84</v>
      </c>
      <c r="E57" s="188">
        <v>47955.3</v>
      </c>
      <c r="F57" s="188">
        <v>38994.355200000005</v>
      </c>
      <c r="G57" s="188">
        <v>26548.56</v>
      </c>
      <c r="H57" s="188">
        <v>24438.18</v>
      </c>
      <c r="I57" s="188">
        <v>6415.8</v>
      </c>
      <c r="J57" s="188">
        <v>2580.6</v>
      </c>
      <c r="K57" s="188">
        <v>4816.44</v>
      </c>
      <c r="L57" s="188">
        <v>2408.22</v>
      </c>
      <c r="M57" s="188">
        <v>10174.5</v>
      </c>
      <c r="N57" s="188">
        <v>9566.58</v>
      </c>
      <c r="O57" s="188">
        <v>2874</v>
      </c>
      <c r="P57" s="188">
        <v>1819</v>
      </c>
    </row>
    <row r="58" spans="1:16" s="60" customFormat="1" ht="12.75">
      <c r="A58" s="13"/>
      <c r="B58" s="13" t="s">
        <v>31</v>
      </c>
      <c r="C58" s="28">
        <f>SUM(C55:C57)</f>
        <v>1619477.5926</v>
      </c>
      <c r="D58" s="22">
        <f aca="true" t="shared" si="3" ref="D58:P58">SUM(D55:D57)</f>
        <v>226694.765148</v>
      </c>
      <c r="E58" s="28">
        <f t="shared" si="3"/>
        <v>160870.97</v>
      </c>
      <c r="F58" s="22">
        <f t="shared" si="3"/>
        <v>98923.77975</v>
      </c>
      <c r="G58" s="28">
        <f t="shared" si="3"/>
        <v>69952.165</v>
      </c>
      <c r="H58" s="22">
        <f t="shared" si="3"/>
        <v>48384.58</v>
      </c>
      <c r="I58" s="28">
        <f t="shared" si="3"/>
        <v>17979.37</v>
      </c>
      <c r="J58" s="22">
        <f t="shared" si="3"/>
        <v>8250.81</v>
      </c>
      <c r="K58" s="28">
        <f t="shared" si="3"/>
        <v>35641.465000000004</v>
      </c>
      <c r="L58" s="22">
        <f t="shared" si="3"/>
        <v>15222.57</v>
      </c>
      <c r="M58" s="28">
        <f t="shared" si="3"/>
        <v>21074.375</v>
      </c>
      <c r="N58" s="22">
        <f t="shared" si="3"/>
        <v>19532.059999999998</v>
      </c>
      <c r="O58" s="28">
        <f t="shared" si="3"/>
        <v>24743.595</v>
      </c>
      <c r="P58" s="22">
        <f t="shared" si="3"/>
        <v>11961.25</v>
      </c>
    </row>
    <row r="59" spans="1:16" ht="15">
      <c r="A59" s="19">
        <v>50</v>
      </c>
      <c r="B59" s="20" t="s">
        <v>59</v>
      </c>
      <c r="C59" s="24">
        <v>0</v>
      </c>
      <c r="D59" s="21">
        <v>0</v>
      </c>
      <c r="E59" s="24">
        <v>0</v>
      </c>
      <c r="F59" s="21">
        <v>0</v>
      </c>
      <c r="G59" s="24">
        <v>0</v>
      </c>
      <c r="H59" s="21">
        <v>0</v>
      </c>
      <c r="I59" s="24">
        <v>0</v>
      </c>
      <c r="J59" s="21">
        <v>0</v>
      </c>
      <c r="K59" s="24">
        <v>0</v>
      </c>
      <c r="L59" s="21">
        <v>0</v>
      </c>
      <c r="M59" s="24">
        <v>0</v>
      </c>
      <c r="N59" s="21">
        <v>0</v>
      </c>
      <c r="O59" s="24">
        <v>0</v>
      </c>
      <c r="P59" s="21">
        <v>0</v>
      </c>
    </row>
    <row r="60" spans="1:16" ht="15">
      <c r="A60" s="19">
        <v>51</v>
      </c>
      <c r="B60" s="20" t="s">
        <v>60</v>
      </c>
      <c r="C60" s="24">
        <v>10</v>
      </c>
      <c r="D60" s="21">
        <v>10</v>
      </c>
      <c r="E60" s="24">
        <v>10</v>
      </c>
      <c r="F60" s="21">
        <v>10</v>
      </c>
      <c r="G60" s="24">
        <v>1</v>
      </c>
      <c r="H60" s="21">
        <v>1</v>
      </c>
      <c r="I60" s="24">
        <v>1</v>
      </c>
      <c r="J60" s="21">
        <v>1</v>
      </c>
      <c r="K60" s="24">
        <v>1</v>
      </c>
      <c r="L60" s="21">
        <v>1</v>
      </c>
      <c r="M60" s="24">
        <v>7</v>
      </c>
      <c r="N60" s="21">
        <v>7</v>
      </c>
      <c r="O60" s="24">
        <v>1</v>
      </c>
      <c r="P60" s="21">
        <v>1</v>
      </c>
    </row>
    <row r="61" spans="1:16" s="60" customFormat="1" ht="12.75">
      <c r="A61" s="13"/>
      <c r="B61" s="13" t="s">
        <v>31</v>
      </c>
      <c r="C61" s="28">
        <f>SUM(C59:C60)</f>
        <v>10</v>
      </c>
      <c r="D61" s="22">
        <f aca="true" t="shared" si="4" ref="D61:P61">SUM(D59:D60)</f>
        <v>10</v>
      </c>
      <c r="E61" s="28">
        <f t="shared" si="4"/>
        <v>10</v>
      </c>
      <c r="F61" s="22">
        <f t="shared" si="4"/>
        <v>10</v>
      </c>
      <c r="G61" s="28">
        <f t="shared" si="4"/>
        <v>1</v>
      </c>
      <c r="H61" s="22">
        <f t="shared" si="4"/>
        <v>1</v>
      </c>
      <c r="I61" s="28">
        <f t="shared" si="4"/>
        <v>1</v>
      </c>
      <c r="J61" s="22">
        <f t="shared" si="4"/>
        <v>1</v>
      </c>
      <c r="K61" s="28">
        <f t="shared" si="4"/>
        <v>1</v>
      </c>
      <c r="L61" s="22">
        <f t="shared" si="4"/>
        <v>1</v>
      </c>
      <c r="M61" s="28">
        <f t="shared" si="4"/>
        <v>7</v>
      </c>
      <c r="N61" s="22">
        <f t="shared" si="4"/>
        <v>7</v>
      </c>
      <c r="O61" s="28">
        <f t="shared" si="4"/>
        <v>1</v>
      </c>
      <c r="P61" s="22">
        <f t="shared" si="4"/>
        <v>1</v>
      </c>
    </row>
    <row r="62" spans="1:16" s="60" customFormat="1" ht="12.75">
      <c r="A62" s="413" t="s">
        <v>0</v>
      </c>
      <c r="B62" s="414"/>
      <c r="C62" s="28">
        <f>SUM(C61,C58,C54,C34,C27)</f>
        <v>5782840.5926</v>
      </c>
      <c r="D62" s="22">
        <f aca="true" t="shared" si="5" ref="D62:P62">SUM(D61,D58,D54,D34,D27)</f>
        <v>2719655.5351480003</v>
      </c>
      <c r="E62" s="28">
        <f t="shared" si="5"/>
        <v>1341072.97</v>
      </c>
      <c r="F62" s="22">
        <f t="shared" si="5"/>
        <v>3025050.0297499998</v>
      </c>
      <c r="G62" s="28">
        <f t="shared" si="5"/>
        <v>598913.165</v>
      </c>
      <c r="H62" s="22">
        <f t="shared" si="5"/>
        <v>600646.5800000001</v>
      </c>
      <c r="I62" s="28">
        <f t="shared" si="5"/>
        <v>165161.37</v>
      </c>
      <c r="J62" s="22">
        <f t="shared" si="5"/>
        <v>149510.81</v>
      </c>
      <c r="K62" s="28">
        <f t="shared" si="5"/>
        <v>303485.46499999997</v>
      </c>
      <c r="L62" s="22">
        <f t="shared" si="5"/>
        <v>401713.57</v>
      </c>
      <c r="M62" s="28">
        <f t="shared" si="5"/>
        <v>270531.375</v>
      </c>
      <c r="N62" s="22">
        <f t="shared" si="5"/>
        <v>341020.06</v>
      </c>
      <c r="O62" s="28">
        <f t="shared" si="5"/>
        <v>160973.595</v>
      </c>
      <c r="P62" s="22">
        <f t="shared" si="5"/>
        <v>229090.25</v>
      </c>
    </row>
  </sheetData>
  <sheetProtection/>
  <mergeCells count="15">
    <mergeCell ref="I4:J4"/>
    <mergeCell ref="K4:L4"/>
    <mergeCell ref="M4:N4"/>
    <mergeCell ref="O4:P4"/>
    <mergeCell ref="E4:F4"/>
    <mergeCell ref="G4:H4"/>
    <mergeCell ref="A62:B62"/>
    <mergeCell ref="A4:A5"/>
    <mergeCell ref="B4:B5"/>
    <mergeCell ref="C4:D4"/>
    <mergeCell ref="A1:O1"/>
    <mergeCell ref="A2:O2"/>
    <mergeCell ref="F3:G3"/>
    <mergeCell ref="I3:J3"/>
    <mergeCell ref="M3:N3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S10" sqref="S10"/>
    </sheetView>
  </sheetViews>
  <sheetFormatPr defaultColWidth="9.140625" defaultRowHeight="12.75"/>
  <cols>
    <col min="1" max="1" width="5.7109375" style="57" bestFit="1" customWidth="1"/>
    <col min="2" max="2" width="27.7109375" style="54" customWidth="1"/>
    <col min="3" max="3" width="4.00390625" style="82" bestFit="1" customWidth="1"/>
    <col min="4" max="4" width="5.28125" style="84" bestFit="1" customWidth="1"/>
    <col min="5" max="5" width="3.8515625" style="82" bestFit="1" customWidth="1"/>
    <col min="6" max="6" width="8.8515625" style="84" customWidth="1"/>
    <col min="7" max="7" width="5.28125" style="54" bestFit="1" customWidth="1"/>
    <col min="8" max="8" width="7.57421875" style="65" customWidth="1"/>
    <col min="9" max="9" width="3.8515625" style="54" bestFit="1" customWidth="1"/>
    <col min="10" max="10" width="5.28125" style="65" bestFit="1" customWidth="1"/>
    <col min="11" max="11" width="3.8515625" style="65" bestFit="1" customWidth="1"/>
    <col min="12" max="12" width="5.28125" style="65" bestFit="1" customWidth="1"/>
    <col min="13" max="13" width="5.00390625" style="54" bestFit="1" customWidth="1"/>
    <col min="14" max="14" width="6.00390625" style="65" bestFit="1" customWidth="1"/>
    <col min="15" max="15" width="4.00390625" style="54" bestFit="1" customWidth="1"/>
    <col min="16" max="16" width="5.28125" style="65" bestFit="1" customWidth="1"/>
    <col min="17" max="17" width="4.00390625" style="54" bestFit="1" customWidth="1"/>
    <col min="18" max="18" width="5.28125" style="65" bestFit="1" customWidth="1"/>
    <col min="19" max="16384" width="9.140625" style="54" customWidth="1"/>
  </cols>
  <sheetData>
    <row r="1" spans="1:18" ht="14.25" customHeight="1">
      <c r="A1" s="419" t="s">
        <v>531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1:18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18" ht="14.25">
      <c r="A3" s="66"/>
      <c r="B3" s="37" t="s">
        <v>66</v>
      </c>
      <c r="C3" s="35"/>
      <c r="D3" s="83"/>
      <c r="E3" s="87"/>
      <c r="F3" s="556"/>
      <c r="G3" s="556"/>
      <c r="H3" s="77"/>
      <c r="I3" s="556"/>
      <c r="J3" s="556"/>
      <c r="K3" s="77"/>
      <c r="L3" s="77"/>
      <c r="M3" s="556" t="s">
        <v>219</v>
      </c>
      <c r="N3" s="556"/>
      <c r="O3" s="76"/>
      <c r="P3" s="77"/>
      <c r="Q3" s="77"/>
      <c r="R3" s="77"/>
    </row>
    <row r="4" spans="1:18" ht="30" customHeight="1">
      <c r="A4" s="565" t="s">
        <v>3</v>
      </c>
      <c r="B4" s="565" t="s">
        <v>4</v>
      </c>
      <c r="C4" s="563" t="s">
        <v>306</v>
      </c>
      <c r="D4" s="568"/>
      <c r="E4" s="568"/>
      <c r="F4" s="568"/>
      <c r="G4" s="568"/>
      <c r="H4" s="568"/>
      <c r="I4" s="568"/>
      <c r="J4" s="568"/>
      <c r="K4" s="568"/>
      <c r="L4" s="564"/>
      <c r="M4" s="559" t="s">
        <v>220</v>
      </c>
      <c r="N4" s="560"/>
      <c r="O4" s="559" t="s">
        <v>221</v>
      </c>
      <c r="P4" s="560"/>
      <c r="Q4" s="559" t="s">
        <v>222</v>
      </c>
      <c r="R4" s="560"/>
    </row>
    <row r="5" spans="1:18" ht="30" customHeight="1">
      <c r="A5" s="566"/>
      <c r="B5" s="566"/>
      <c r="C5" s="563" t="s">
        <v>223</v>
      </c>
      <c r="D5" s="564"/>
      <c r="E5" s="563" t="s">
        <v>224</v>
      </c>
      <c r="F5" s="564"/>
      <c r="G5" s="563" t="s">
        <v>225</v>
      </c>
      <c r="H5" s="564"/>
      <c r="I5" s="563" t="s">
        <v>226</v>
      </c>
      <c r="J5" s="564"/>
      <c r="K5" s="563" t="s">
        <v>227</v>
      </c>
      <c r="L5" s="564"/>
      <c r="M5" s="561"/>
      <c r="N5" s="562"/>
      <c r="O5" s="561"/>
      <c r="P5" s="562"/>
      <c r="Q5" s="561"/>
      <c r="R5" s="562"/>
    </row>
    <row r="6" spans="1:18" ht="12.75">
      <c r="A6" s="567"/>
      <c r="B6" s="567"/>
      <c r="C6" s="91" t="s">
        <v>112</v>
      </c>
      <c r="D6" s="92" t="s">
        <v>191</v>
      </c>
      <c r="E6" s="91" t="s">
        <v>112</v>
      </c>
      <c r="F6" s="92" t="s">
        <v>191</v>
      </c>
      <c r="G6" s="91" t="s">
        <v>112</v>
      </c>
      <c r="H6" s="92" t="s">
        <v>191</v>
      </c>
      <c r="I6" s="91" t="s">
        <v>112</v>
      </c>
      <c r="J6" s="92" t="s">
        <v>191</v>
      </c>
      <c r="K6" s="91" t="s">
        <v>112</v>
      </c>
      <c r="L6" s="92" t="s">
        <v>191</v>
      </c>
      <c r="M6" s="91" t="s">
        <v>112</v>
      </c>
      <c r="N6" s="92" t="s">
        <v>191</v>
      </c>
      <c r="O6" s="91" t="s">
        <v>112</v>
      </c>
      <c r="P6" s="92" t="s">
        <v>191</v>
      </c>
      <c r="Q6" s="91" t="s">
        <v>112</v>
      </c>
      <c r="R6" s="92" t="s">
        <v>191</v>
      </c>
    </row>
    <row r="7" spans="1:18" ht="15">
      <c r="A7" s="19">
        <v>1</v>
      </c>
      <c r="B7" s="20" t="s">
        <v>10</v>
      </c>
      <c r="C7" s="24">
        <v>0</v>
      </c>
      <c r="D7" s="21">
        <v>0</v>
      </c>
      <c r="E7" s="24">
        <v>0</v>
      </c>
      <c r="F7" s="21">
        <v>0</v>
      </c>
      <c r="G7" s="24">
        <v>0</v>
      </c>
      <c r="H7" s="21">
        <v>0</v>
      </c>
      <c r="I7" s="24">
        <v>0</v>
      </c>
      <c r="J7" s="21">
        <v>0</v>
      </c>
      <c r="K7" s="24">
        <v>8</v>
      </c>
      <c r="L7" s="21">
        <v>0</v>
      </c>
      <c r="M7" s="24">
        <v>33</v>
      </c>
      <c r="N7" s="21">
        <v>79</v>
      </c>
      <c r="O7" s="24">
        <v>5</v>
      </c>
      <c r="P7" s="21">
        <v>10</v>
      </c>
      <c r="Q7" s="24">
        <v>0</v>
      </c>
      <c r="R7" s="21">
        <v>0</v>
      </c>
    </row>
    <row r="8" spans="1:18" ht="15">
      <c r="A8" s="19">
        <v>2</v>
      </c>
      <c r="B8" s="20" t="s">
        <v>11</v>
      </c>
      <c r="C8" s="24">
        <v>0</v>
      </c>
      <c r="D8" s="21">
        <v>0</v>
      </c>
      <c r="E8" s="24">
        <v>0</v>
      </c>
      <c r="F8" s="21">
        <v>0</v>
      </c>
      <c r="G8" s="24">
        <v>0</v>
      </c>
      <c r="H8" s="21">
        <v>0</v>
      </c>
      <c r="I8" s="24">
        <v>0</v>
      </c>
      <c r="J8" s="21">
        <v>0</v>
      </c>
      <c r="K8" s="24">
        <v>0</v>
      </c>
      <c r="L8" s="21">
        <v>0</v>
      </c>
      <c r="M8" s="24">
        <v>0</v>
      </c>
      <c r="N8" s="21">
        <v>0</v>
      </c>
      <c r="O8" s="24">
        <v>0</v>
      </c>
      <c r="P8" s="21">
        <v>0</v>
      </c>
      <c r="Q8" s="24">
        <v>0</v>
      </c>
      <c r="R8" s="21">
        <v>0</v>
      </c>
    </row>
    <row r="9" spans="1:18" ht="15">
      <c r="A9" s="19">
        <v>3</v>
      </c>
      <c r="B9" s="20" t="s">
        <v>12</v>
      </c>
      <c r="C9" s="24">
        <v>44</v>
      </c>
      <c r="D9" s="21">
        <v>2965</v>
      </c>
      <c r="E9" s="24">
        <v>44</v>
      </c>
      <c r="F9" s="21">
        <v>2965</v>
      </c>
      <c r="G9" s="24">
        <v>44</v>
      </c>
      <c r="H9" s="21">
        <v>2965</v>
      </c>
      <c r="I9" s="24">
        <v>0</v>
      </c>
      <c r="J9" s="21">
        <v>0</v>
      </c>
      <c r="K9" s="24">
        <v>0</v>
      </c>
      <c r="L9" s="21">
        <v>0</v>
      </c>
      <c r="M9" s="24">
        <v>181</v>
      </c>
      <c r="N9" s="21">
        <v>4155</v>
      </c>
      <c r="O9" s="24">
        <v>26</v>
      </c>
      <c r="P9" s="21">
        <v>415</v>
      </c>
      <c r="Q9" s="24">
        <v>23</v>
      </c>
      <c r="R9" s="21">
        <v>388</v>
      </c>
    </row>
    <row r="10" spans="1:18" ht="15">
      <c r="A10" s="19">
        <v>4</v>
      </c>
      <c r="B10" s="20" t="s">
        <v>13</v>
      </c>
      <c r="C10" s="24">
        <v>408</v>
      </c>
      <c r="D10" s="21">
        <v>1536</v>
      </c>
      <c r="E10" s="24">
        <v>375</v>
      </c>
      <c r="F10" s="21">
        <v>1417</v>
      </c>
      <c r="G10" s="24">
        <v>346</v>
      </c>
      <c r="H10" s="21">
        <v>1212</v>
      </c>
      <c r="I10" s="24">
        <v>33</v>
      </c>
      <c r="J10" s="21">
        <v>133</v>
      </c>
      <c r="K10" s="24">
        <v>0</v>
      </c>
      <c r="L10" s="21">
        <v>0</v>
      </c>
      <c r="M10" s="24">
        <v>2100</v>
      </c>
      <c r="N10" s="21">
        <v>5256</v>
      </c>
      <c r="O10" s="24">
        <v>402</v>
      </c>
      <c r="P10" s="21">
        <v>1088</v>
      </c>
      <c r="Q10" s="24">
        <v>256</v>
      </c>
      <c r="R10" s="21">
        <v>704</v>
      </c>
    </row>
    <row r="11" spans="1:18" ht="15">
      <c r="A11" s="19">
        <v>5</v>
      </c>
      <c r="B11" s="20" t="s">
        <v>14</v>
      </c>
      <c r="C11" s="24">
        <v>6</v>
      </c>
      <c r="D11" s="21">
        <v>457</v>
      </c>
      <c r="E11" s="24">
        <v>6</v>
      </c>
      <c r="F11" s="21">
        <v>457</v>
      </c>
      <c r="G11" s="24">
        <v>6</v>
      </c>
      <c r="H11" s="21">
        <v>256</v>
      </c>
      <c r="I11" s="24">
        <v>0</v>
      </c>
      <c r="J11" s="21">
        <v>0</v>
      </c>
      <c r="K11" s="24">
        <v>0</v>
      </c>
      <c r="L11" s="21">
        <v>0</v>
      </c>
      <c r="M11" s="24">
        <v>92</v>
      </c>
      <c r="N11" s="21">
        <v>1024</v>
      </c>
      <c r="O11" s="24">
        <v>4</v>
      </c>
      <c r="P11" s="21">
        <v>57</v>
      </c>
      <c r="Q11" s="24">
        <v>1</v>
      </c>
      <c r="R11" s="21">
        <v>37</v>
      </c>
    </row>
    <row r="12" spans="1:18" ht="15">
      <c r="A12" s="19">
        <v>6</v>
      </c>
      <c r="B12" s="20" t="s">
        <v>15</v>
      </c>
      <c r="C12" s="24">
        <v>4</v>
      </c>
      <c r="D12" s="21">
        <v>45</v>
      </c>
      <c r="E12" s="24">
        <v>1</v>
      </c>
      <c r="F12" s="21">
        <v>18</v>
      </c>
      <c r="G12" s="24">
        <v>1</v>
      </c>
      <c r="H12" s="21">
        <v>18</v>
      </c>
      <c r="I12" s="24">
        <v>0</v>
      </c>
      <c r="J12" s="21">
        <v>0</v>
      </c>
      <c r="K12" s="24">
        <v>3</v>
      </c>
      <c r="L12" s="21">
        <v>27</v>
      </c>
      <c r="M12" s="24">
        <v>24</v>
      </c>
      <c r="N12" s="21">
        <v>38</v>
      </c>
      <c r="O12" s="24">
        <v>0</v>
      </c>
      <c r="P12" s="21">
        <v>0</v>
      </c>
      <c r="Q12" s="24">
        <v>0</v>
      </c>
      <c r="R12" s="21">
        <v>0</v>
      </c>
    </row>
    <row r="13" spans="1:18" ht="15">
      <c r="A13" s="19">
        <v>7</v>
      </c>
      <c r="B13" s="20" t="s">
        <v>16</v>
      </c>
      <c r="C13" s="24">
        <v>21</v>
      </c>
      <c r="D13" s="21">
        <v>301</v>
      </c>
      <c r="E13" s="24">
        <v>21</v>
      </c>
      <c r="F13" s="21">
        <v>301</v>
      </c>
      <c r="G13" s="24">
        <v>21</v>
      </c>
      <c r="H13" s="21">
        <v>291</v>
      </c>
      <c r="I13" s="24">
        <v>0</v>
      </c>
      <c r="J13" s="21">
        <v>0</v>
      </c>
      <c r="K13" s="24">
        <v>0</v>
      </c>
      <c r="L13" s="21">
        <v>0</v>
      </c>
      <c r="M13" s="24">
        <v>120</v>
      </c>
      <c r="N13" s="21">
        <v>767</v>
      </c>
      <c r="O13" s="24">
        <v>25</v>
      </c>
      <c r="P13" s="21">
        <v>58</v>
      </c>
      <c r="Q13" s="24">
        <v>22</v>
      </c>
      <c r="R13" s="21">
        <v>18</v>
      </c>
    </row>
    <row r="14" spans="1:18" ht="15">
      <c r="A14" s="19">
        <v>8</v>
      </c>
      <c r="B14" s="20" t="s">
        <v>17</v>
      </c>
      <c r="C14" s="24">
        <v>4</v>
      </c>
      <c r="D14" s="21">
        <v>0</v>
      </c>
      <c r="E14" s="24">
        <v>2</v>
      </c>
      <c r="F14" s="21">
        <v>306</v>
      </c>
      <c r="G14" s="24">
        <v>2</v>
      </c>
      <c r="H14" s="21">
        <v>26</v>
      </c>
      <c r="I14" s="24">
        <v>0</v>
      </c>
      <c r="J14" s="21">
        <v>0</v>
      </c>
      <c r="K14" s="24">
        <v>0</v>
      </c>
      <c r="L14" s="21">
        <v>0</v>
      </c>
      <c r="M14" s="24">
        <v>0</v>
      </c>
      <c r="N14" s="21">
        <v>0</v>
      </c>
      <c r="O14" s="24">
        <v>0</v>
      </c>
      <c r="P14" s="21">
        <v>0</v>
      </c>
      <c r="Q14" s="24">
        <v>0</v>
      </c>
      <c r="R14" s="21">
        <v>0</v>
      </c>
    </row>
    <row r="15" spans="1:18" ht="15">
      <c r="A15" s="19">
        <v>9</v>
      </c>
      <c r="B15" s="20" t="s">
        <v>18</v>
      </c>
      <c r="C15" s="24">
        <v>2</v>
      </c>
      <c r="D15" s="21">
        <v>15</v>
      </c>
      <c r="E15" s="24">
        <v>2</v>
      </c>
      <c r="F15" s="21">
        <v>15</v>
      </c>
      <c r="G15" s="24">
        <v>2</v>
      </c>
      <c r="H15" s="21">
        <v>11</v>
      </c>
      <c r="I15" s="24">
        <v>0</v>
      </c>
      <c r="J15" s="21">
        <v>0</v>
      </c>
      <c r="K15" s="24">
        <v>0</v>
      </c>
      <c r="L15" s="21">
        <v>0</v>
      </c>
      <c r="M15" s="24">
        <v>13</v>
      </c>
      <c r="N15" s="21">
        <v>75</v>
      </c>
      <c r="O15" s="24">
        <v>1</v>
      </c>
      <c r="P15" s="21">
        <v>1</v>
      </c>
      <c r="Q15" s="24">
        <v>6</v>
      </c>
      <c r="R15" s="21">
        <v>44</v>
      </c>
    </row>
    <row r="16" spans="1:18" ht="15">
      <c r="A16" s="19">
        <v>10</v>
      </c>
      <c r="B16" s="20" t="s">
        <v>19</v>
      </c>
      <c r="C16" s="24">
        <v>0</v>
      </c>
      <c r="D16" s="21">
        <v>0</v>
      </c>
      <c r="E16" s="24">
        <v>0</v>
      </c>
      <c r="F16" s="21">
        <v>0</v>
      </c>
      <c r="G16" s="24">
        <v>0</v>
      </c>
      <c r="H16" s="21">
        <v>0</v>
      </c>
      <c r="I16" s="24">
        <v>0</v>
      </c>
      <c r="J16" s="21">
        <v>0</v>
      </c>
      <c r="K16" s="24">
        <v>0</v>
      </c>
      <c r="L16" s="21">
        <v>0</v>
      </c>
      <c r="M16" s="24">
        <v>96</v>
      </c>
      <c r="N16" s="21">
        <v>1529</v>
      </c>
      <c r="O16" s="24">
        <v>2</v>
      </c>
      <c r="P16" s="21">
        <v>23</v>
      </c>
      <c r="Q16" s="24">
        <v>17</v>
      </c>
      <c r="R16" s="21">
        <v>261</v>
      </c>
    </row>
    <row r="17" spans="1:18" ht="15">
      <c r="A17" s="19">
        <v>11</v>
      </c>
      <c r="B17" s="20" t="s">
        <v>20</v>
      </c>
      <c r="C17" s="24">
        <v>2</v>
      </c>
      <c r="D17" s="21">
        <v>10</v>
      </c>
      <c r="E17" s="24">
        <v>1</v>
      </c>
      <c r="F17" s="21">
        <v>5</v>
      </c>
      <c r="G17" s="24">
        <v>1</v>
      </c>
      <c r="H17" s="21">
        <v>5</v>
      </c>
      <c r="I17" s="24">
        <v>1</v>
      </c>
      <c r="J17" s="21">
        <v>5</v>
      </c>
      <c r="K17" s="24">
        <v>0</v>
      </c>
      <c r="L17" s="21">
        <v>0</v>
      </c>
      <c r="M17" s="24">
        <v>16</v>
      </c>
      <c r="N17" s="21">
        <v>75</v>
      </c>
      <c r="O17" s="24">
        <v>5</v>
      </c>
      <c r="P17" s="21">
        <v>23</v>
      </c>
      <c r="Q17" s="24">
        <v>4</v>
      </c>
      <c r="R17" s="21">
        <v>11</v>
      </c>
    </row>
    <row r="18" spans="1:18" ht="15">
      <c r="A18" s="19">
        <v>12</v>
      </c>
      <c r="B18" s="20" t="s">
        <v>21</v>
      </c>
      <c r="C18" s="24">
        <v>15</v>
      </c>
      <c r="D18" s="21">
        <v>55</v>
      </c>
      <c r="E18" s="24">
        <v>12</v>
      </c>
      <c r="F18" s="21">
        <v>35</v>
      </c>
      <c r="G18" s="24">
        <v>12</v>
      </c>
      <c r="H18" s="21">
        <v>28</v>
      </c>
      <c r="I18" s="24">
        <v>3</v>
      </c>
      <c r="J18" s="21">
        <v>20</v>
      </c>
      <c r="K18" s="24">
        <v>0</v>
      </c>
      <c r="L18" s="21">
        <v>0</v>
      </c>
      <c r="M18" s="24">
        <v>175</v>
      </c>
      <c r="N18" s="21">
        <v>93</v>
      </c>
      <c r="O18" s="24">
        <v>0</v>
      </c>
      <c r="P18" s="21">
        <v>0</v>
      </c>
      <c r="Q18" s="24">
        <v>0</v>
      </c>
      <c r="R18" s="21">
        <v>0</v>
      </c>
    </row>
    <row r="19" spans="1:18" ht="15">
      <c r="A19" s="19">
        <v>13</v>
      </c>
      <c r="B19" s="20" t="s">
        <v>22</v>
      </c>
      <c r="C19" s="24">
        <v>0</v>
      </c>
      <c r="D19" s="21">
        <v>0</v>
      </c>
      <c r="E19" s="24">
        <v>0</v>
      </c>
      <c r="F19" s="21">
        <v>0</v>
      </c>
      <c r="G19" s="24">
        <v>0</v>
      </c>
      <c r="H19" s="21">
        <v>0</v>
      </c>
      <c r="I19" s="24">
        <v>0</v>
      </c>
      <c r="J19" s="21">
        <v>0</v>
      </c>
      <c r="K19" s="24">
        <v>0</v>
      </c>
      <c r="L19" s="21">
        <v>0</v>
      </c>
      <c r="M19" s="24">
        <v>0</v>
      </c>
      <c r="N19" s="21">
        <v>0</v>
      </c>
      <c r="O19" s="24">
        <v>0</v>
      </c>
      <c r="P19" s="21">
        <v>0</v>
      </c>
      <c r="Q19" s="24">
        <v>0</v>
      </c>
      <c r="R19" s="21">
        <v>0</v>
      </c>
    </row>
    <row r="20" spans="1:18" ht="15">
      <c r="A20" s="19">
        <v>14</v>
      </c>
      <c r="B20" s="20" t="s">
        <v>23</v>
      </c>
      <c r="C20" s="24">
        <v>0</v>
      </c>
      <c r="D20" s="21">
        <v>0</v>
      </c>
      <c r="E20" s="24">
        <v>0</v>
      </c>
      <c r="F20" s="21">
        <v>0</v>
      </c>
      <c r="G20" s="24">
        <v>0</v>
      </c>
      <c r="H20" s="21">
        <v>0</v>
      </c>
      <c r="I20" s="24">
        <v>0</v>
      </c>
      <c r="J20" s="21">
        <v>0</v>
      </c>
      <c r="K20" s="24">
        <v>0</v>
      </c>
      <c r="L20" s="21">
        <v>0</v>
      </c>
      <c r="M20" s="24">
        <v>0</v>
      </c>
      <c r="N20" s="21">
        <v>0</v>
      </c>
      <c r="O20" s="24">
        <v>0</v>
      </c>
      <c r="P20" s="21">
        <v>0</v>
      </c>
      <c r="Q20" s="24">
        <v>0</v>
      </c>
      <c r="R20" s="21">
        <v>0</v>
      </c>
    </row>
    <row r="21" spans="1:18" ht="15">
      <c r="A21" s="19">
        <v>15</v>
      </c>
      <c r="B21" s="20" t="s">
        <v>24</v>
      </c>
      <c r="C21" s="189">
        <v>16</v>
      </c>
      <c r="D21" s="188">
        <v>212</v>
      </c>
      <c r="E21" s="189">
        <v>16</v>
      </c>
      <c r="F21" s="188">
        <v>212</v>
      </c>
      <c r="G21" s="189">
        <v>16</v>
      </c>
      <c r="H21" s="188">
        <v>212</v>
      </c>
      <c r="I21" s="189">
        <v>0</v>
      </c>
      <c r="J21" s="188">
        <v>0</v>
      </c>
      <c r="K21" s="189">
        <v>0</v>
      </c>
      <c r="L21" s="188">
        <v>0</v>
      </c>
      <c r="M21" s="189">
        <v>307</v>
      </c>
      <c r="N21" s="188">
        <v>938</v>
      </c>
      <c r="O21" s="189">
        <v>76</v>
      </c>
      <c r="P21" s="188">
        <v>142</v>
      </c>
      <c r="Q21" s="189">
        <v>46</v>
      </c>
      <c r="R21" s="188">
        <v>29</v>
      </c>
    </row>
    <row r="22" spans="1:18" ht="15">
      <c r="A22" s="19">
        <v>16</v>
      </c>
      <c r="B22" s="20" t="s">
        <v>25</v>
      </c>
      <c r="C22" s="24">
        <v>0</v>
      </c>
      <c r="D22" s="21">
        <v>0</v>
      </c>
      <c r="E22" s="24">
        <v>0</v>
      </c>
      <c r="F22" s="21">
        <v>0</v>
      </c>
      <c r="G22" s="24">
        <v>0</v>
      </c>
      <c r="H22" s="21">
        <v>0</v>
      </c>
      <c r="I22" s="24">
        <v>0</v>
      </c>
      <c r="J22" s="21">
        <v>0</v>
      </c>
      <c r="K22" s="24">
        <v>0</v>
      </c>
      <c r="L22" s="21">
        <v>0</v>
      </c>
      <c r="M22" s="24">
        <v>0</v>
      </c>
      <c r="N22" s="21">
        <v>0</v>
      </c>
      <c r="O22" s="24">
        <v>0</v>
      </c>
      <c r="P22" s="21">
        <v>0</v>
      </c>
      <c r="Q22" s="24">
        <v>0</v>
      </c>
      <c r="R22" s="21">
        <v>0</v>
      </c>
    </row>
    <row r="23" spans="1:18" ht="15">
      <c r="A23" s="19">
        <v>17</v>
      </c>
      <c r="B23" s="20" t="s">
        <v>26</v>
      </c>
      <c r="C23" s="24">
        <v>0</v>
      </c>
      <c r="D23" s="21">
        <v>0</v>
      </c>
      <c r="E23" s="24">
        <v>0</v>
      </c>
      <c r="F23" s="21">
        <v>0</v>
      </c>
      <c r="G23" s="24">
        <v>0</v>
      </c>
      <c r="H23" s="21">
        <v>0</v>
      </c>
      <c r="I23" s="24">
        <v>0</v>
      </c>
      <c r="J23" s="21">
        <v>0</v>
      </c>
      <c r="K23" s="24">
        <v>0</v>
      </c>
      <c r="L23" s="21">
        <v>0</v>
      </c>
      <c r="M23" s="24">
        <v>0</v>
      </c>
      <c r="N23" s="21">
        <v>0</v>
      </c>
      <c r="O23" s="24">
        <v>0</v>
      </c>
      <c r="P23" s="21">
        <v>0</v>
      </c>
      <c r="Q23" s="24">
        <v>0</v>
      </c>
      <c r="R23" s="21">
        <v>0</v>
      </c>
    </row>
    <row r="24" spans="1:18" ht="15">
      <c r="A24" s="19">
        <v>18</v>
      </c>
      <c r="B24" s="20" t="s">
        <v>27</v>
      </c>
      <c r="C24" s="24">
        <v>0</v>
      </c>
      <c r="D24" s="21">
        <v>0</v>
      </c>
      <c r="E24" s="24">
        <v>0</v>
      </c>
      <c r="F24" s="21">
        <v>0</v>
      </c>
      <c r="G24" s="24">
        <v>0</v>
      </c>
      <c r="H24" s="21">
        <v>0</v>
      </c>
      <c r="I24" s="24">
        <v>0</v>
      </c>
      <c r="J24" s="21">
        <v>0</v>
      </c>
      <c r="K24" s="24">
        <v>0</v>
      </c>
      <c r="L24" s="21">
        <v>0</v>
      </c>
      <c r="M24" s="24">
        <v>0</v>
      </c>
      <c r="N24" s="21">
        <v>0</v>
      </c>
      <c r="O24" s="24">
        <v>0</v>
      </c>
      <c r="P24" s="21">
        <v>0</v>
      </c>
      <c r="Q24" s="24">
        <v>0</v>
      </c>
      <c r="R24" s="21">
        <v>0</v>
      </c>
    </row>
    <row r="25" spans="1:18" ht="15">
      <c r="A25" s="19">
        <v>19</v>
      </c>
      <c r="B25" s="20" t="s">
        <v>28</v>
      </c>
      <c r="C25" s="24">
        <v>0</v>
      </c>
      <c r="D25" s="21">
        <v>0</v>
      </c>
      <c r="E25" s="24">
        <v>0</v>
      </c>
      <c r="F25" s="21">
        <v>0</v>
      </c>
      <c r="G25" s="24">
        <v>0</v>
      </c>
      <c r="H25" s="21">
        <v>0</v>
      </c>
      <c r="I25" s="24">
        <v>0</v>
      </c>
      <c r="J25" s="21">
        <v>0</v>
      </c>
      <c r="K25" s="24">
        <v>0</v>
      </c>
      <c r="L25" s="21">
        <v>0</v>
      </c>
      <c r="M25" s="24">
        <v>0</v>
      </c>
      <c r="N25" s="21">
        <v>0</v>
      </c>
      <c r="O25" s="24">
        <v>0</v>
      </c>
      <c r="P25" s="21">
        <v>0</v>
      </c>
      <c r="Q25" s="24">
        <v>0</v>
      </c>
      <c r="R25" s="21">
        <v>0</v>
      </c>
    </row>
    <row r="26" spans="1:18" ht="15">
      <c r="A26" s="19">
        <v>20</v>
      </c>
      <c r="B26" s="20" t="s">
        <v>29</v>
      </c>
      <c r="C26" s="24">
        <v>1</v>
      </c>
      <c r="D26" s="21">
        <v>47</v>
      </c>
      <c r="E26" s="24">
        <v>1</v>
      </c>
      <c r="F26" s="21">
        <v>47</v>
      </c>
      <c r="G26" s="24">
        <v>0</v>
      </c>
      <c r="H26" s="21">
        <v>0</v>
      </c>
      <c r="I26" s="24">
        <v>0</v>
      </c>
      <c r="J26" s="21">
        <v>0</v>
      </c>
      <c r="K26" s="24">
        <v>0</v>
      </c>
      <c r="L26" s="21">
        <v>0</v>
      </c>
      <c r="M26" s="24">
        <v>3</v>
      </c>
      <c r="N26" s="21">
        <v>207</v>
      </c>
      <c r="O26" s="24">
        <v>0</v>
      </c>
      <c r="P26" s="21">
        <v>0</v>
      </c>
      <c r="Q26" s="24">
        <v>0</v>
      </c>
      <c r="R26" s="21">
        <v>0</v>
      </c>
    </row>
    <row r="27" spans="1:18" ht="15">
      <c r="A27" s="19">
        <v>21</v>
      </c>
      <c r="B27" s="20" t="s">
        <v>30</v>
      </c>
      <c r="C27" s="24">
        <v>0</v>
      </c>
      <c r="D27" s="21">
        <v>0</v>
      </c>
      <c r="E27" s="24">
        <v>0</v>
      </c>
      <c r="F27" s="21">
        <v>0</v>
      </c>
      <c r="G27" s="24">
        <v>0</v>
      </c>
      <c r="H27" s="21">
        <v>0</v>
      </c>
      <c r="I27" s="24">
        <v>0</v>
      </c>
      <c r="J27" s="21">
        <v>0</v>
      </c>
      <c r="K27" s="24">
        <v>0</v>
      </c>
      <c r="L27" s="21">
        <v>0</v>
      </c>
      <c r="M27" s="24">
        <v>0</v>
      </c>
      <c r="N27" s="21">
        <v>0</v>
      </c>
      <c r="O27" s="24">
        <v>0</v>
      </c>
      <c r="P27" s="21">
        <v>0</v>
      </c>
      <c r="Q27" s="24">
        <v>0</v>
      </c>
      <c r="R27" s="21">
        <v>0</v>
      </c>
    </row>
    <row r="28" spans="1:18" s="60" customFormat="1" ht="12.75">
      <c r="A28" s="13"/>
      <c r="B28" s="13" t="s">
        <v>31</v>
      </c>
      <c r="C28" s="28">
        <f>SUM(C7:C27)</f>
        <v>523</v>
      </c>
      <c r="D28" s="22">
        <f aca="true" t="shared" si="0" ref="D28:R28">SUM(D7:D27)</f>
        <v>5643</v>
      </c>
      <c r="E28" s="28">
        <f t="shared" si="0"/>
        <v>481</v>
      </c>
      <c r="F28" s="22">
        <f t="shared" si="0"/>
        <v>5778</v>
      </c>
      <c r="G28" s="28">
        <f t="shared" si="0"/>
        <v>451</v>
      </c>
      <c r="H28" s="22">
        <f t="shared" si="0"/>
        <v>5024</v>
      </c>
      <c r="I28" s="28">
        <f t="shared" si="0"/>
        <v>37</v>
      </c>
      <c r="J28" s="22">
        <f t="shared" si="0"/>
        <v>158</v>
      </c>
      <c r="K28" s="28">
        <f t="shared" si="0"/>
        <v>11</v>
      </c>
      <c r="L28" s="22">
        <f t="shared" si="0"/>
        <v>27</v>
      </c>
      <c r="M28" s="28">
        <f t="shared" si="0"/>
        <v>3160</v>
      </c>
      <c r="N28" s="22">
        <f t="shared" si="0"/>
        <v>14236</v>
      </c>
      <c r="O28" s="28">
        <f t="shared" si="0"/>
        <v>546</v>
      </c>
      <c r="P28" s="22">
        <f t="shared" si="0"/>
        <v>1817</v>
      </c>
      <c r="Q28" s="28">
        <f t="shared" si="0"/>
        <v>375</v>
      </c>
      <c r="R28" s="22">
        <f t="shared" si="0"/>
        <v>1492</v>
      </c>
    </row>
    <row r="29" spans="1:18" ht="15">
      <c r="A29" s="19">
        <v>22</v>
      </c>
      <c r="B29" s="20" t="s">
        <v>32</v>
      </c>
      <c r="C29" s="24">
        <v>0</v>
      </c>
      <c r="D29" s="21">
        <v>0</v>
      </c>
      <c r="E29" s="24">
        <v>0</v>
      </c>
      <c r="F29" s="21">
        <v>0</v>
      </c>
      <c r="G29" s="24">
        <v>0</v>
      </c>
      <c r="H29" s="21">
        <v>0</v>
      </c>
      <c r="I29" s="24">
        <v>0</v>
      </c>
      <c r="J29" s="21">
        <v>0</v>
      </c>
      <c r="K29" s="24">
        <v>0</v>
      </c>
      <c r="L29" s="21">
        <v>0</v>
      </c>
      <c r="M29" s="24">
        <v>0</v>
      </c>
      <c r="N29" s="21">
        <v>0</v>
      </c>
      <c r="O29" s="24">
        <v>0</v>
      </c>
      <c r="P29" s="21">
        <v>0</v>
      </c>
      <c r="Q29" s="24">
        <v>0</v>
      </c>
      <c r="R29" s="21">
        <v>0</v>
      </c>
    </row>
    <row r="30" spans="1:18" ht="15">
      <c r="A30" s="19">
        <v>23</v>
      </c>
      <c r="B30" s="20" t="s">
        <v>33</v>
      </c>
      <c r="C30" s="24">
        <v>0</v>
      </c>
      <c r="D30" s="21">
        <v>0</v>
      </c>
      <c r="E30" s="24">
        <v>0</v>
      </c>
      <c r="F30" s="21">
        <v>0</v>
      </c>
      <c r="G30" s="24">
        <v>0</v>
      </c>
      <c r="H30" s="21">
        <v>0</v>
      </c>
      <c r="I30" s="24">
        <v>0</v>
      </c>
      <c r="J30" s="21">
        <v>0</v>
      </c>
      <c r="K30" s="24">
        <v>0</v>
      </c>
      <c r="L30" s="21">
        <v>0</v>
      </c>
      <c r="M30" s="24">
        <v>0</v>
      </c>
      <c r="N30" s="21">
        <v>0</v>
      </c>
      <c r="O30" s="24">
        <v>0</v>
      </c>
      <c r="P30" s="21">
        <v>0</v>
      </c>
      <c r="Q30" s="24">
        <v>0</v>
      </c>
      <c r="R30" s="21">
        <v>0</v>
      </c>
    </row>
    <row r="31" spans="1:18" ht="15">
      <c r="A31" s="19">
        <v>24</v>
      </c>
      <c r="B31" s="20" t="s">
        <v>34</v>
      </c>
      <c r="C31" s="24">
        <v>0</v>
      </c>
      <c r="D31" s="21">
        <v>0</v>
      </c>
      <c r="E31" s="24">
        <v>0</v>
      </c>
      <c r="F31" s="21">
        <v>0</v>
      </c>
      <c r="G31" s="24">
        <v>0</v>
      </c>
      <c r="H31" s="21">
        <v>0</v>
      </c>
      <c r="I31" s="24">
        <v>0</v>
      </c>
      <c r="J31" s="21">
        <v>0</v>
      </c>
      <c r="K31" s="24">
        <v>0</v>
      </c>
      <c r="L31" s="21">
        <v>0</v>
      </c>
      <c r="M31" s="24">
        <v>0</v>
      </c>
      <c r="N31" s="21">
        <v>0</v>
      </c>
      <c r="O31" s="24">
        <v>0</v>
      </c>
      <c r="P31" s="21">
        <v>0</v>
      </c>
      <c r="Q31" s="24">
        <v>0</v>
      </c>
      <c r="R31" s="21">
        <v>0</v>
      </c>
    </row>
    <row r="32" spans="1:18" ht="15">
      <c r="A32" s="19">
        <v>25</v>
      </c>
      <c r="B32" s="20" t="s">
        <v>35</v>
      </c>
      <c r="C32" s="24">
        <v>0</v>
      </c>
      <c r="D32" s="21">
        <v>0</v>
      </c>
      <c r="E32" s="24">
        <v>0</v>
      </c>
      <c r="F32" s="21">
        <v>0</v>
      </c>
      <c r="G32" s="24">
        <v>0</v>
      </c>
      <c r="H32" s="21">
        <v>0</v>
      </c>
      <c r="I32" s="24">
        <v>0</v>
      </c>
      <c r="J32" s="21">
        <v>0</v>
      </c>
      <c r="K32" s="24">
        <v>0</v>
      </c>
      <c r="L32" s="21">
        <v>0</v>
      </c>
      <c r="M32" s="24">
        <v>0</v>
      </c>
      <c r="N32" s="21">
        <v>0</v>
      </c>
      <c r="O32" s="24">
        <v>0</v>
      </c>
      <c r="P32" s="21">
        <v>0</v>
      </c>
      <c r="Q32" s="24">
        <v>0</v>
      </c>
      <c r="R32" s="21">
        <v>0</v>
      </c>
    </row>
    <row r="33" spans="1:18" ht="15">
      <c r="A33" s="19">
        <v>26</v>
      </c>
      <c r="B33" s="20" t="s">
        <v>36</v>
      </c>
      <c r="C33" s="24">
        <v>0</v>
      </c>
      <c r="D33" s="21">
        <v>0</v>
      </c>
      <c r="E33" s="24">
        <v>0</v>
      </c>
      <c r="F33" s="21">
        <v>0</v>
      </c>
      <c r="G33" s="24">
        <v>0</v>
      </c>
      <c r="H33" s="21">
        <v>0</v>
      </c>
      <c r="I33" s="24">
        <v>0</v>
      </c>
      <c r="J33" s="21">
        <v>0</v>
      </c>
      <c r="K33" s="24">
        <v>0</v>
      </c>
      <c r="L33" s="21">
        <v>0</v>
      </c>
      <c r="M33" s="24">
        <v>0</v>
      </c>
      <c r="N33" s="21">
        <v>0</v>
      </c>
      <c r="O33" s="24">
        <v>0</v>
      </c>
      <c r="P33" s="21">
        <v>0</v>
      </c>
      <c r="Q33" s="24">
        <v>0</v>
      </c>
      <c r="R33" s="21">
        <v>0</v>
      </c>
    </row>
    <row r="34" spans="1:18" ht="15">
      <c r="A34" s="19">
        <v>27</v>
      </c>
      <c r="B34" s="20" t="s">
        <v>37</v>
      </c>
      <c r="C34" s="24">
        <v>27</v>
      </c>
      <c r="D34" s="21">
        <v>414</v>
      </c>
      <c r="E34" s="24">
        <v>27</v>
      </c>
      <c r="F34" s="21">
        <v>414</v>
      </c>
      <c r="G34" s="24">
        <v>27</v>
      </c>
      <c r="H34" s="21">
        <v>414</v>
      </c>
      <c r="I34" s="24">
        <v>0</v>
      </c>
      <c r="J34" s="21">
        <v>0</v>
      </c>
      <c r="K34" s="24">
        <v>0</v>
      </c>
      <c r="L34" s="21">
        <v>0</v>
      </c>
      <c r="M34" s="24">
        <v>1408</v>
      </c>
      <c r="N34" s="21">
        <v>2359</v>
      </c>
      <c r="O34" s="24">
        <v>343</v>
      </c>
      <c r="P34" s="21">
        <v>240</v>
      </c>
      <c r="Q34" s="24">
        <v>322</v>
      </c>
      <c r="R34" s="21">
        <v>412</v>
      </c>
    </row>
    <row r="35" spans="1:18" s="60" customFormat="1" ht="12.75">
      <c r="A35" s="13"/>
      <c r="B35" s="13" t="s">
        <v>31</v>
      </c>
      <c r="C35" s="28">
        <f>SUM(C29:C34)</f>
        <v>27</v>
      </c>
      <c r="D35" s="22">
        <f aca="true" t="shared" si="1" ref="D35:R35">SUM(D29:D34)</f>
        <v>414</v>
      </c>
      <c r="E35" s="28">
        <f t="shared" si="1"/>
        <v>27</v>
      </c>
      <c r="F35" s="22">
        <f t="shared" si="1"/>
        <v>414</v>
      </c>
      <c r="G35" s="28">
        <f t="shared" si="1"/>
        <v>27</v>
      </c>
      <c r="H35" s="22">
        <f t="shared" si="1"/>
        <v>414</v>
      </c>
      <c r="I35" s="28">
        <f t="shared" si="1"/>
        <v>0</v>
      </c>
      <c r="J35" s="22">
        <f t="shared" si="1"/>
        <v>0</v>
      </c>
      <c r="K35" s="28">
        <f t="shared" si="1"/>
        <v>0</v>
      </c>
      <c r="L35" s="22">
        <f t="shared" si="1"/>
        <v>0</v>
      </c>
      <c r="M35" s="28">
        <f t="shared" si="1"/>
        <v>1408</v>
      </c>
      <c r="N35" s="22">
        <f t="shared" si="1"/>
        <v>2359</v>
      </c>
      <c r="O35" s="28">
        <f t="shared" si="1"/>
        <v>343</v>
      </c>
      <c r="P35" s="22">
        <f t="shared" si="1"/>
        <v>240</v>
      </c>
      <c r="Q35" s="28">
        <f t="shared" si="1"/>
        <v>322</v>
      </c>
      <c r="R35" s="22">
        <f t="shared" si="1"/>
        <v>412</v>
      </c>
    </row>
    <row r="36" spans="1:18" ht="15">
      <c r="A36" s="19">
        <v>28</v>
      </c>
      <c r="B36" s="20" t="s">
        <v>38</v>
      </c>
      <c r="C36" s="24">
        <v>0</v>
      </c>
      <c r="D36" s="21">
        <v>0</v>
      </c>
      <c r="E36" s="24">
        <v>0</v>
      </c>
      <c r="F36" s="21">
        <v>0</v>
      </c>
      <c r="G36" s="24">
        <v>0</v>
      </c>
      <c r="H36" s="21">
        <v>0</v>
      </c>
      <c r="I36" s="24">
        <v>0</v>
      </c>
      <c r="J36" s="21">
        <v>0</v>
      </c>
      <c r="K36" s="24">
        <v>0</v>
      </c>
      <c r="L36" s="21">
        <v>0</v>
      </c>
      <c r="M36" s="24">
        <v>0</v>
      </c>
      <c r="N36" s="21">
        <v>0</v>
      </c>
      <c r="O36" s="24">
        <v>0</v>
      </c>
      <c r="P36" s="21">
        <v>0</v>
      </c>
      <c r="Q36" s="24">
        <v>0</v>
      </c>
      <c r="R36" s="21">
        <v>0</v>
      </c>
    </row>
    <row r="37" spans="1:18" ht="15">
      <c r="A37" s="19">
        <v>29</v>
      </c>
      <c r="B37" s="20" t="s">
        <v>39</v>
      </c>
      <c r="C37" s="24">
        <v>0</v>
      </c>
      <c r="D37" s="21">
        <v>0</v>
      </c>
      <c r="E37" s="24">
        <v>0</v>
      </c>
      <c r="F37" s="21">
        <v>0</v>
      </c>
      <c r="G37" s="24">
        <v>0</v>
      </c>
      <c r="H37" s="21">
        <v>0</v>
      </c>
      <c r="I37" s="24">
        <v>0</v>
      </c>
      <c r="J37" s="21">
        <v>0</v>
      </c>
      <c r="K37" s="24">
        <v>0</v>
      </c>
      <c r="L37" s="21">
        <v>0</v>
      </c>
      <c r="M37" s="24">
        <v>0</v>
      </c>
      <c r="N37" s="21">
        <v>0</v>
      </c>
      <c r="O37" s="24">
        <v>0</v>
      </c>
      <c r="P37" s="21">
        <v>0</v>
      </c>
      <c r="Q37" s="24">
        <v>0</v>
      </c>
      <c r="R37" s="21">
        <v>0</v>
      </c>
    </row>
    <row r="38" spans="1:18" ht="15">
      <c r="A38" s="19">
        <v>30</v>
      </c>
      <c r="B38" s="20" t="s">
        <v>40</v>
      </c>
      <c r="C38" s="24">
        <v>0</v>
      </c>
      <c r="D38" s="21">
        <v>0</v>
      </c>
      <c r="E38" s="24">
        <v>0</v>
      </c>
      <c r="F38" s="21">
        <v>0</v>
      </c>
      <c r="G38" s="24">
        <v>0</v>
      </c>
      <c r="H38" s="21">
        <v>0</v>
      </c>
      <c r="I38" s="24">
        <v>0</v>
      </c>
      <c r="J38" s="21">
        <v>0</v>
      </c>
      <c r="K38" s="24">
        <v>0</v>
      </c>
      <c r="L38" s="21">
        <v>0</v>
      </c>
      <c r="M38" s="24">
        <v>0</v>
      </c>
      <c r="N38" s="21">
        <v>0</v>
      </c>
      <c r="O38" s="24">
        <v>0</v>
      </c>
      <c r="P38" s="21">
        <v>0</v>
      </c>
      <c r="Q38" s="24">
        <v>0</v>
      </c>
      <c r="R38" s="21">
        <v>0</v>
      </c>
    </row>
    <row r="39" spans="1:18" ht="15">
      <c r="A39" s="19">
        <v>31</v>
      </c>
      <c r="B39" s="20" t="s">
        <v>41</v>
      </c>
      <c r="C39" s="24">
        <v>0</v>
      </c>
      <c r="D39" s="21">
        <v>0</v>
      </c>
      <c r="E39" s="24">
        <v>0</v>
      </c>
      <c r="F39" s="21">
        <v>0</v>
      </c>
      <c r="G39" s="24">
        <v>0</v>
      </c>
      <c r="H39" s="21">
        <v>0</v>
      </c>
      <c r="I39" s="24">
        <v>0</v>
      </c>
      <c r="J39" s="21">
        <v>0</v>
      </c>
      <c r="K39" s="24">
        <v>0</v>
      </c>
      <c r="L39" s="21">
        <v>0</v>
      </c>
      <c r="M39" s="24">
        <v>0</v>
      </c>
      <c r="N39" s="21">
        <v>0</v>
      </c>
      <c r="O39" s="24">
        <v>0</v>
      </c>
      <c r="P39" s="21">
        <v>0</v>
      </c>
      <c r="Q39" s="24">
        <v>0</v>
      </c>
      <c r="R39" s="21">
        <v>0</v>
      </c>
    </row>
    <row r="40" spans="1:18" ht="15">
      <c r="A40" s="19">
        <v>32</v>
      </c>
      <c r="B40" s="20" t="s">
        <v>42</v>
      </c>
      <c r="C40" s="24">
        <v>0</v>
      </c>
      <c r="D40" s="21">
        <v>0</v>
      </c>
      <c r="E40" s="24">
        <v>0</v>
      </c>
      <c r="F40" s="21">
        <v>0</v>
      </c>
      <c r="G40" s="24">
        <v>0</v>
      </c>
      <c r="H40" s="21">
        <v>0</v>
      </c>
      <c r="I40" s="24">
        <v>0</v>
      </c>
      <c r="J40" s="21">
        <v>0</v>
      </c>
      <c r="K40" s="24">
        <v>0</v>
      </c>
      <c r="L40" s="21">
        <v>0</v>
      </c>
      <c r="M40" s="24">
        <v>0</v>
      </c>
      <c r="N40" s="21">
        <v>0</v>
      </c>
      <c r="O40" s="24">
        <v>0</v>
      </c>
      <c r="P40" s="21">
        <v>0</v>
      </c>
      <c r="Q40" s="24">
        <v>1</v>
      </c>
      <c r="R40" s="21">
        <v>9</v>
      </c>
    </row>
    <row r="41" spans="1:18" ht="15">
      <c r="A41" s="19">
        <v>33</v>
      </c>
      <c r="B41" s="20" t="s">
        <v>43</v>
      </c>
      <c r="C41" s="24">
        <v>0</v>
      </c>
      <c r="D41" s="21">
        <v>0</v>
      </c>
      <c r="E41" s="24">
        <v>0</v>
      </c>
      <c r="F41" s="21">
        <v>0</v>
      </c>
      <c r="G41" s="24">
        <v>0</v>
      </c>
      <c r="H41" s="21">
        <v>0</v>
      </c>
      <c r="I41" s="24">
        <v>0</v>
      </c>
      <c r="J41" s="21">
        <v>0</v>
      </c>
      <c r="K41" s="24">
        <v>0</v>
      </c>
      <c r="L41" s="21">
        <v>0</v>
      </c>
      <c r="M41" s="24">
        <v>0</v>
      </c>
      <c r="N41" s="21">
        <v>0</v>
      </c>
      <c r="O41" s="24">
        <v>0</v>
      </c>
      <c r="P41" s="21">
        <v>0</v>
      </c>
      <c r="Q41" s="24">
        <v>0</v>
      </c>
      <c r="R41" s="21">
        <v>0</v>
      </c>
    </row>
    <row r="42" spans="1:18" ht="15">
      <c r="A42" s="19">
        <v>34</v>
      </c>
      <c r="B42" s="20" t="s">
        <v>44</v>
      </c>
      <c r="C42" s="24">
        <v>0</v>
      </c>
      <c r="D42" s="21">
        <v>0</v>
      </c>
      <c r="E42" s="24">
        <v>0</v>
      </c>
      <c r="F42" s="21">
        <v>0</v>
      </c>
      <c r="G42" s="24">
        <v>0</v>
      </c>
      <c r="H42" s="21">
        <v>0</v>
      </c>
      <c r="I42" s="24">
        <v>0</v>
      </c>
      <c r="J42" s="21">
        <v>0</v>
      </c>
      <c r="K42" s="24">
        <v>0</v>
      </c>
      <c r="L42" s="21">
        <v>0</v>
      </c>
      <c r="M42" s="24">
        <v>0</v>
      </c>
      <c r="N42" s="21">
        <v>0</v>
      </c>
      <c r="O42" s="24">
        <v>0</v>
      </c>
      <c r="P42" s="21">
        <v>0</v>
      </c>
      <c r="Q42" s="24">
        <v>0</v>
      </c>
      <c r="R42" s="21">
        <v>0</v>
      </c>
    </row>
    <row r="43" spans="1:18" ht="15">
      <c r="A43" s="19">
        <v>35</v>
      </c>
      <c r="B43" s="20" t="s">
        <v>45</v>
      </c>
      <c r="C43" s="24">
        <v>0</v>
      </c>
      <c r="D43" s="21">
        <v>0</v>
      </c>
      <c r="E43" s="24">
        <v>0</v>
      </c>
      <c r="F43" s="21">
        <v>0</v>
      </c>
      <c r="G43" s="24">
        <v>0</v>
      </c>
      <c r="H43" s="21">
        <v>0</v>
      </c>
      <c r="I43" s="24">
        <v>0</v>
      </c>
      <c r="J43" s="21">
        <v>0</v>
      </c>
      <c r="K43" s="24">
        <v>0</v>
      </c>
      <c r="L43" s="21">
        <v>0</v>
      </c>
      <c r="M43" s="24">
        <v>0</v>
      </c>
      <c r="N43" s="21">
        <v>0</v>
      </c>
      <c r="O43" s="24">
        <v>0</v>
      </c>
      <c r="P43" s="21">
        <v>0</v>
      </c>
      <c r="Q43" s="24">
        <v>0</v>
      </c>
      <c r="R43" s="21">
        <v>0</v>
      </c>
    </row>
    <row r="44" spans="1:18" ht="15">
      <c r="A44" s="19">
        <v>36</v>
      </c>
      <c r="B44" s="20" t="s">
        <v>46</v>
      </c>
      <c r="C44" s="24">
        <v>0</v>
      </c>
      <c r="D44" s="21">
        <v>0</v>
      </c>
      <c r="E44" s="24">
        <v>0</v>
      </c>
      <c r="F44" s="21">
        <v>0</v>
      </c>
      <c r="G44" s="24">
        <v>0</v>
      </c>
      <c r="H44" s="21">
        <v>0</v>
      </c>
      <c r="I44" s="24">
        <v>0</v>
      </c>
      <c r="J44" s="21">
        <v>0</v>
      </c>
      <c r="K44" s="24">
        <v>0</v>
      </c>
      <c r="L44" s="21">
        <v>0</v>
      </c>
      <c r="M44" s="24">
        <v>0</v>
      </c>
      <c r="N44" s="21">
        <v>0</v>
      </c>
      <c r="O44" s="24">
        <v>0</v>
      </c>
      <c r="P44" s="21">
        <v>0</v>
      </c>
      <c r="Q44" s="24">
        <v>0</v>
      </c>
      <c r="R44" s="21">
        <v>0</v>
      </c>
    </row>
    <row r="45" spans="1:18" ht="15">
      <c r="A45" s="19">
        <v>37</v>
      </c>
      <c r="B45" s="20" t="s">
        <v>47</v>
      </c>
      <c r="C45" s="24">
        <v>0</v>
      </c>
      <c r="D45" s="21">
        <v>0</v>
      </c>
      <c r="E45" s="24">
        <v>0</v>
      </c>
      <c r="F45" s="21">
        <v>0</v>
      </c>
      <c r="G45" s="24">
        <v>0</v>
      </c>
      <c r="H45" s="21">
        <v>0</v>
      </c>
      <c r="I45" s="24">
        <v>0</v>
      </c>
      <c r="J45" s="21">
        <v>0</v>
      </c>
      <c r="K45" s="24">
        <v>0</v>
      </c>
      <c r="L45" s="21">
        <v>0</v>
      </c>
      <c r="M45" s="24">
        <v>0</v>
      </c>
      <c r="N45" s="21">
        <v>0</v>
      </c>
      <c r="O45" s="24">
        <v>0</v>
      </c>
      <c r="P45" s="21">
        <v>0</v>
      </c>
      <c r="Q45" s="24">
        <v>0</v>
      </c>
      <c r="R45" s="21">
        <v>0</v>
      </c>
    </row>
    <row r="46" spans="1:18" ht="15">
      <c r="A46" s="19">
        <v>38</v>
      </c>
      <c r="B46" s="20" t="s">
        <v>48</v>
      </c>
      <c r="C46" s="24">
        <v>0</v>
      </c>
      <c r="D46" s="21">
        <v>0</v>
      </c>
      <c r="E46" s="24">
        <v>0</v>
      </c>
      <c r="F46" s="21">
        <v>0</v>
      </c>
      <c r="G46" s="24">
        <v>0</v>
      </c>
      <c r="H46" s="21">
        <v>0</v>
      </c>
      <c r="I46" s="24">
        <v>0</v>
      </c>
      <c r="J46" s="21">
        <v>0</v>
      </c>
      <c r="K46" s="24">
        <v>0</v>
      </c>
      <c r="L46" s="21">
        <v>0</v>
      </c>
      <c r="M46" s="24">
        <v>0</v>
      </c>
      <c r="N46" s="21">
        <v>0</v>
      </c>
      <c r="O46" s="24">
        <v>0</v>
      </c>
      <c r="P46" s="21">
        <v>0</v>
      </c>
      <c r="Q46" s="24">
        <v>0</v>
      </c>
      <c r="R46" s="21">
        <v>0</v>
      </c>
    </row>
    <row r="47" spans="1:18" ht="15">
      <c r="A47" s="19">
        <v>39</v>
      </c>
      <c r="B47" s="20" t="s">
        <v>49</v>
      </c>
      <c r="C47" s="24">
        <v>0</v>
      </c>
      <c r="D47" s="21">
        <v>0</v>
      </c>
      <c r="E47" s="24">
        <v>0</v>
      </c>
      <c r="F47" s="21">
        <v>0</v>
      </c>
      <c r="G47" s="24">
        <v>0</v>
      </c>
      <c r="H47" s="21">
        <v>0</v>
      </c>
      <c r="I47" s="24">
        <v>0</v>
      </c>
      <c r="J47" s="21">
        <v>0</v>
      </c>
      <c r="K47" s="24">
        <v>0</v>
      </c>
      <c r="L47" s="21">
        <v>0</v>
      </c>
      <c r="M47" s="24">
        <v>0</v>
      </c>
      <c r="N47" s="21">
        <v>0</v>
      </c>
      <c r="O47" s="24">
        <v>0</v>
      </c>
      <c r="P47" s="21">
        <v>0</v>
      </c>
      <c r="Q47" s="24">
        <v>0</v>
      </c>
      <c r="R47" s="21">
        <v>0</v>
      </c>
    </row>
    <row r="48" spans="1:18" ht="15">
      <c r="A48" s="19">
        <v>40</v>
      </c>
      <c r="B48" s="20" t="s">
        <v>50</v>
      </c>
      <c r="C48" s="24">
        <v>0</v>
      </c>
      <c r="D48" s="21">
        <v>0</v>
      </c>
      <c r="E48" s="24">
        <v>0</v>
      </c>
      <c r="F48" s="21">
        <v>0</v>
      </c>
      <c r="G48" s="24">
        <v>0</v>
      </c>
      <c r="H48" s="21">
        <v>0</v>
      </c>
      <c r="I48" s="24">
        <v>0</v>
      </c>
      <c r="J48" s="21">
        <v>0</v>
      </c>
      <c r="K48" s="24">
        <v>0</v>
      </c>
      <c r="L48" s="21">
        <v>0</v>
      </c>
      <c r="M48" s="24">
        <v>0</v>
      </c>
      <c r="N48" s="21">
        <v>0</v>
      </c>
      <c r="O48" s="24">
        <v>0</v>
      </c>
      <c r="P48" s="21">
        <v>0</v>
      </c>
      <c r="Q48" s="24">
        <v>0</v>
      </c>
      <c r="R48" s="21">
        <v>0</v>
      </c>
    </row>
    <row r="49" spans="1:18" ht="15">
      <c r="A49" s="19">
        <v>41</v>
      </c>
      <c r="B49" s="20" t="s">
        <v>51</v>
      </c>
      <c r="C49" s="24">
        <v>0</v>
      </c>
      <c r="D49" s="21">
        <v>0</v>
      </c>
      <c r="E49" s="24">
        <v>0</v>
      </c>
      <c r="F49" s="21">
        <v>0</v>
      </c>
      <c r="G49" s="24">
        <v>0</v>
      </c>
      <c r="H49" s="21">
        <v>0</v>
      </c>
      <c r="I49" s="24">
        <v>0</v>
      </c>
      <c r="J49" s="21">
        <v>0</v>
      </c>
      <c r="K49" s="24">
        <v>0</v>
      </c>
      <c r="L49" s="21">
        <v>0</v>
      </c>
      <c r="M49" s="24">
        <v>0</v>
      </c>
      <c r="N49" s="21">
        <v>0</v>
      </c>
      <c r="O49" s="24">
        <v>0</v>
      </c>
      <c r="P49" s="21">
        <v>0</v>
      </c>
      <c r="Q49" s="24">
        <v>0</v>
      </c>
      <c r="R49" s="21">
        <v>0</v>
      </c>
    </row>
    <row r="50" spans="1:18" ht="15">
      <c r="A50" s="19">
        <v>42</v>
      </c>
      <c r="B50" s="20" t="s">
        <v>52</v>
      </c>
      <c r="C50" s="24">
        <v>0</v>
      </c>
      <c r="D50" s="21">
        <v>0</v>
      </c>
      <c r="E50" s="24">
        <v>0</v>
      </c>
      <c r="F50" s="21">
        <v>0</v>
      </c>
      <c r="G50" s="24">
        <v>0</v>
      </c>
      <c r="H50" s="21">
        <v>0</v>
      </c>
      <c r="I50" s="24">
        <v>0</v>
      </c>
      <c r="J50" s="21">
        <v>0</v>
      </c>
      <c r="K50" s="24">
        <v>0</v>
      </c>
      <c r="L50" s="21">
        <v>0</v>
      </c>
      <c r="M50" s="24">
        <v>0</v>
      </c>
      <c r="N50" s="21">
        <v>0</v>
      </c>
      <c r="O50" s="24">
        <v>0</v>
      </c>
      <c r="P50" s="21">
        <v>0</v>
      </c>
      <c r="Q50" s="24">
        <v>0</v>
      </c>
      <c r="R50" s="21">
        <v>0</v>
      </c>
    </row>
    <row r="51" spans="1:18" ht="15">
      <c r="A51" s="19">
        <v>43</v>
      </c>
      <c r="B51" s="20" t="s">
        <v>53</v>
      </c>
      <c r="C51" s="24">
        <v>0</v>
      </c>
      <c r="D51" s="21">
        <v>0</v>
      </c>
      <c r="E51" s="24">
        <v>0</v>
      </c>
      <c r="F51" s="21">
        <v>0</v>
      </c>
      <c r="G51" s="24">
        <v>0</v>
      </c>
      <c r="H51" s="21">
        <v>0</v>
      </c>
      <c r="I51" s="24">
        <v>0</v>
      </c>
      <c r="J51" s="21">
        <v>0</v>
      </c>
      <c r="K51" s="24">
        <v>0</v>
      </c>
      <c r="L51" s="21">
        <v>0</v>
      </c>
      <c r="M51" s="24">
        <v>0</v>
      </c>
      <c r="N51" s="21">
        <v>0</v>
      </c>
      <c r="O51" s="24">
        <v>0</v>
      </c>
      <c r="P51" s="21">
        <v>0</v>
      </c>
      <c r="Q51" s="24">
        <v>0</v>
      </c>
      <c r="R51" s="21">
        <v>0</v>
      </c>
    </row>
    <row r="52" spans="1:18" ht="15">
      <c r="A52" s="19">
        <v>44</v>
      </c>
      <c r="B52" s="20" t="s">
        <v>54</v>
      </c>
      <c r="C52" s="24">
        <v>0</v>
      </c>
      <c r="D52" s="21">
        <v>0</v>
      </c>
      <c r="E52" s="24">
        <v>0</v>
      </c>
      <c r="F52" s="21">
        <v>0</v>
      </c>
      <c r="G52" s="24">
        <v>0</v>
      </c>
      <c r="H52" s="21">
        <v>0</v>
      </c>
      <c r="I52" s="24">
        <v>0</v>
      </c>
      <c r="J52" s="21">
        <v>0</v>
      </c>
      <c r="K52" s="24">
        <v>0</v>
      </c>
      <c r="L52" s="21">
        <v>0</v>
      </c>
      <c r="M52" s="24">
        <v>0</v>
      </c>
      <c r="N52" s="21">
        <v>0</v>
      </c>
      <c r="O52" s="24">
        <v>0</v>
      </c>
      <c r="P52" s="21">
        <v>0</v>
      </c>
      <c r="Q52" s="24">
        <v>0</v>
      </c>
      <c r="R52" s="21">
        <v>0</v>
      </c>
    </row>
    <row r="53" spans="1:18" ht="15">
      <c r="A53" s="19">
        <v>45</v>
      </c>
      <c r="B53" s="20" t="s">
        <v>55</v>
      </c>
      <c r="C53" s="24">
        <v>0</v>
      </c>
      <c r="D53" s="21">
        <v>0</v>
      </c>
      <c r="E53" s="24">
        <v>0</v>
      </c>
      <c r="F53" s="21">
        <v>0</v>
      </c>
      <c r="G53" s="24">
        <v>0</v>
      </c>
      <c r="H53" s="21">
        <v>0</v>
      </c>
      <c r="I53" s="24">
        <v>0</v>
      </c>
      <c r="J53" s="21">
        <v>0</v>
      </c>
      <c r="K53" s="24">
        <v>0</v>
      </c>
      <c r="L53" s="21">
        <v>0</v>
      </c>
      <c r="M53" s="24">
        <v>0</v>
      </c>
      <c r="N53" s="21">
        <v>0</v>
      </c>
      <c r="O53" s="24">
        <v>0</v>
      </c>
      <c r="P53" s="21">
        <v>0</v>
      </c>
      <c r="Q53" s="24">
        <v>0</v>
      </c>
      <c r="R53" s="21">
        <v>0</v>
      </c>
    </row>
    <row r="54" spans="1:18" ht="15">
      <c r="A54" s="19">
        <v>46</v>
      </c>
      <c r="B54" s="20" t="s">
        <v>315</v>
      </c>
      <c r="C54" s="24">
        <v>0</v>
      </c>
      <c r="D54" s="21">
        <v>0</v>
      </c>
      <c r="E54" s="24">
        <v>0</v>
      </c>
      <c r="F54" s="21">
        <v>0</v>
      </c>
      <c r="G54" s="24">
        <v>0</v>
      </c>
      <c r="H54" s="21">
        <v>0</v>
      </c>
      <c r="I54" s="24">
        <v>0</v>
      </c>
      <c r="J54" s="21">
        <v>0</v>
      </c>
      <c r="K54" s="24">
        <v>0</v>
      </c>
      <c r="L54" s="21">
        <v>0</v>
      </c>
      <c r="M54" s="24">
        <v>0</v>
      </c>
      <c r="N54" s="21">
        <v>0</v>
      </c>
      <c r="O54" s="24">
        <v>0</v>
      </c>
      <c r="P54" s="21">
        <v>0</v>
      </c>
      <c r="Q54" s="24">
        <v>0</v>
      </c>
      <c r="R54" s="21">
        <v>0</v>
      </c>
    </row>
    <row r="55" spans="1:18" s="60" customFormat="1" ht="12.75">
      <c r="A55" s="13"/>
      <c r="B55" s="13" t="s">
        <v>31</v>
      </c>
      <c r="C55" s="28">
        <f>SUM(C36:C54)</f>
        <v>0</v>
      </c>
      <c r="D55" s="22">
        <f aca="true" t="shared" si="2" ref="D55:R55">SUM(D36:D54)</f>
        <v>0</v>
      </c>
      <c r="E55" s="28">
        <f t="shared" si="2"/>
        <v>0</v>
      </c>
      <c r="F55" s="22">
        <f t="shared" si="2"/>
        <v>0</v>
      </c>
      <c r="G55" s="28">
        <f t="shared" si="2"/>
        <v>0</v>
      </c>
      <c r="H55" s="22">
        <f t="shared" si="2"/>
        <v>0</v>
      </c>
      <c r="I55" s="28">
        <f t="shared" si="2"/>
        <v>0</v>
      </c>
      <c r="J55" s="22">
        <f t="shared" si="2"/>
        <v>0</v>
      </c>
      <c r="K55" s="28">
        <f t="shared" si="2"/>
        <v>0</v>
      </c>
      <c r="L55" s="22">
        <f t="shared" si="2"/>
        <v>0</v>
      </c>
      <c r="M55" s="28">
        <f t="shared" si="2"/>
        <v>0</v>
      </c>
      <c r="N55" s="22">
        <f t="shared" si="2"/>
        <v>0</v>
      </c>
      <c r="O55" s="28">
        <f t="shared" si="2"/>
        <v>0</v>
      </c>
      <c r="P55" s="22">
        <f t="shared" si="2"/>
        <v>0</v>
      </c>
      <c r="Q55" s="28">
        <f t="shared" si="2"/>
        <v>1</v>
      </c>
      <c r="R55" s="22">
        <f t="shared" si="2"/>
        <v>9</v>
      </c>
    </row>
    <row r="56" spans="1:18" ht="15">
      <c r="A56" s="19">
        <v>47</v>
      </c>
      <c r="B56" s="20" t="s">
        <v>56</v>
      </c>
      <c r="C56" s="24">
        <v>0</v>
      </c>
      <c r="D56" s="21">
        <v>0</v>
      </c>
      <c r="E56" s="24">
        <v>0</v>
      </c>
      <c r="F56" s="21">
        <v>0</v>
      </c>
      <c r="G56" s="24">
        <v>0</v>
      </c>
      <c r="H56" s="21">
        <v>0</v>
      </c>
      <c r="I56" s="24">
        <v>0</v>
      </c>
      <c r="J56" s="21">
        <v>0</v>
      </c>
      <c r="K56" s="24">
        <v>0</v>
      </c>
      <c r="L56" s="21">
        <v>0</v>
      </c>
      <c r="M56" s="24">
        <v>0</v>
      </c>
      <c r="N56" s="21">
        <v>0</v>
      </c>
      <c r="O56" s="24">
        <v>0</v>
      </c>
      <c r="P56" s="21">
        <v>0</v>
      </c>
      <c r="Q56" s="24">
        <v>0</v>
      </c>
      <c r="R56" s="21">
        <v>0</v>
      </c>
    </row>
    <row r="57" spans="1:18" ht="15">
      <c r="A57" s="19">
        <v>48</v>
      </c>
      <c r="B57" s="120" t="s">
        <v>57</v>
      </c>
      <c r="C57" s="189">
        <v>4</v>
      </c>
      <c r="D57" s="188">
        <v>5</v>
      </c>
      <c r="E57" s="189">
        <v>4</v>
      </c>
      <c r="F57" s="188">
        <v>5</v>
      </c>
      <c r="G57" s="189">
        <v>4</v>
      </c>
      <c r="H57" s="188">
        <v>5</v>
      </c>
      <c r="I57" s="189">
        <v>0</v>
      </c>
      <c r="J57" s="188">
        <v>0</v>
      </c>
      <c r="K57" s="189">
        <v>0</v>
      </c>
      <c r="L57" s="188">
        <v>0</v>
      </c>
      <c r="M57" s="189">
        <v>116</v>
      </c>
      <c r="N57" s="188">
        <v>430</v>
      </c>
      <c r="O57" s="189">
        <v>3</v>
      </c>
      <c r="P57" s="188">
        <v>21</v>
      </c>
      <c r="Q57" s="189">
        <v>11</v>
      </c>
      <c r="R57" s="188">
        <v>36</v>
      </c>
    </row>
    <row r="58" spans="1:18" ht="15">
      <c r="A58" s="19">
        <v>49</v>
      </c>
      <c r="B58" s="120" t="s">
        <v>58</v>
      </c>
      <c r="C58" s="189">
        <v>0</v>
      </c>
      <c r="D58" s="188">
        <v>0</v>
      </c>
      <c r="E58" s="189">
        <v>0</v>
      </c>
      <c r="F58" s="188">
        <v>0</v>
      </c>
      <c r="G58" s="189">
        <v>0</v>
      </c>
      <c r="H58" s="188">
        <v>0</v>
      </c>
      <c r="I58" s="189">
        <v>0</v>
      </c>
      <c r="J58" s="188">
        <v>0</v>
      </c>
      <c r="K58" s="189">
        <v>0</v>
      </c>
      <c r="L58" s="188">
        <v>0</v>
      </c>
      <c r="M58" s="189">
        <v>221</v>
      </c>
      <c r="N58" s="188">
        <v>319</v>
      </c>
      <c r="O58" s="189">
        <v>8</v>
      </c>
      <c r="P58" s="188">
        <v>12</v>
      </c>
      <c r="Q58" s="189">
        <v>23</v>
      </c>
      <c r="R58" s="188">
        <v>23</v>
      </c>
    </row>
    <row r="59" spans="1:18" s="60" customFormat="1" ht="12.75">
      <c r="A59" s="13"/>
      <c r="B59" s="13" t="s">
        <v>31</v>
      </c>
      <c r="C59" s="28">
        <f>SUM(C56:C58)</f>
        <v>4</v>
      </c>
      <c r="D59" s="22">
        <f aca="true" t="shared" si="3" ref="D59:R59">SUM(D56:D58)</f>
        <v>5</v>
      </c>
      <c r="E59" s="28">
        <f t="shared" si="3"/>
        <v>4</v>
      </c>
      <c r="F59" s="22">
        <f t="shared" si="3"/>
        <v>5</v>
      </c>
      <c r="G59" s="28">
        <f t="shared" si="3"/>
        <v>4</v>
      </c>
      <c r="H59" s="22">
        <f t="shared" si="3"/>
        <v>5</v>
      </c>
      <c r="I59" s="28">
        <f t="shared" si="3"/>
        <v>0</v>
      </c>
      <c r="J59" s="22">
        <f t="shared" si="3"/>
        <v>0</v>
      </c>
      <c r="K59" s="28">
        <f t="shared" si="3"/>
        <v>0</v>
      </c>
      <c r="L59" s="22">
        <f t="shared" si="3"/>
        <v>0</v>
      </c>
      <c r="M59" s="28">
        <f t="shared" si="3"/>
        <v>337</v>
      </c>
      <c r="N59" s="22">
        <f t="shared" si="3"/>
        <v>749</v>
      </c>
      <c r="O59" s="28">
        <f t="shared" si="3"/>
        <v>11</v>
      </c>
      <c r="P59" s="22">
        <f t="shared" si="3"/>
        <v>33</v>
      </c>
      <c r="Q59" s="28">
        <f t="shared" si="3"/>
        <v>34</v>
      </c>
      <c r="R59" s="22">
        <f t="shared" si="3"/>
        <v>59</v>
      </c>
    </row>
    <row r="60" spans="1:18" ht="15">
      <c r="A60" s="19">
        <v>50</v>
      </c>
      <c r="B60" s="20" t="s">
        <v>59</v>
      </c>
      <c r="C60" s="24">
        <v>0</v>
      </c>
      <c r="D60" s="21">
        <v>0</v>
      </c>
      <c r="E60" s="24">
        <v>0</v>
      </c>
      <c r="F60" s="21">
        <v>0</v>
      </c>
      <c r="G60" s="24">
        <v>0</v>
      </c>
      <c r="H60" s="21">
        <v>0</v>
      </c>
      <c r="I60" s="24">
        <v>0</v>
      </c>
      <c r="J60" s="21">
        <v>0</v>
      </c>
      <c r="K60" s="24">
        <v>0</v>
      </c>
      <c r="L60" s="21">
        <v>0</v>
      </c>
      <c r="M60" s="24">
        <v>0</v>
      </c>
      <c r="N60" s="21">
        <v>0</v>
      </c>
      <c r="O60" s="24">
        <v>0</v>
      </c>
      <c r="P60" s="21">
        <v>0</v>
      </c>
      <c r="Q60" s="24">
        <v>0</v>
      </c>
      <c r="R60" s="21">
        <v>0</v>
      </c>
    </row>
    <row r="61" spans="1:18" ht="15">
      <c r="A61" s="19">
        <v>51</v>
      </c>
      <c r="B61" s="20" t="s">
        <v>60</v>
      </c>
      <c r="C61" s="24">
        <v>5</v>
      </c>
      <c r="D61" s="21">
        <v>5</v>
      </c>
      <c r="E61" s="24">
        <v>1</v>
      </c>
      <c r="F61" s="21">
        <v>1</v>
      </c>
      <c r="G61" s="24">
        <v>1</v>
      </c>
      <c r="H61" s="21">
        <v>1</v>
      </c>
      <c r="I61" s="24">
        <v>1</v>
      </c>
      <c r="J61" s="21">
        <v>1</v>
      </c>
      <c r="K61" s="24">
        <v>3</v>
      </c>
      <c r="L61" s="21">
        <v>3</v>
      </c>
      <c r="M61" s="24">
        <v>1</v>
      </c>
      <c r="N61" s="21">
        <v>1</v>
      </c>
      <c r="O61" s="24">
        <v>1</v>
      </c>
      <c r="P61" s="21">
        <v>1</v>
      </c>
      <c r="Q61" s="24">
        <v>1</v>
      </c>
      <c r="R61" s="21">
        <v>1</v>
      </c>
    </row>
    <row r="62" spans="1:18" s="60" customFormat="1" ht="12.75">
      <c r="A62" s="13"/>
      <c r="B62" s="13" t="s">
        <v>31</v>
      </c>
      <c r="C62" s="28">
        <f>SUM(C60:C61)</f>
        <v>5</v>
      </c>
      <c r="D62" s="22">
        <f aca="true" t="shared" si="4" ref="D62:R62">SUM(D60:D61)</f>
        <v>5</v>
      </c>
      <c r="E62" s="28">
        <f t="shared" si="4"/>
        <v>1</v>
      </c>
      <c r="F62" s="22">
        <f t="shared" si="4"/>
        <v>1</v>
      </c>
      <c r="G62" s="28">
        <f t="shared" si="4"/>
        <v>1</v>
      </c>
      <c r="H62" s="22">
        <f t="shared" si="4"/>
        <v>1</v>
      </c>
      <c r="I62" s="28">
        <f t="shared" si="4"/>
        <v>1</v>
      </c>
      <c r="J62" s="22">
        <f t="shared" si="4"/>
        <v>1</v>
      </c>
      <c r="K62" s="28">
        <f t="shared" si="4"/>
        <v>3</v>
      </c>
      <c r="L62" s="22">
        <f t="shared" si="4"/>
        <v>3</v>
      </c>
      <c r="M62" s="28">
        <f t="shared" si="4"/>
        <v>1</v>
      </c>
      <c r="N62" s="22">
        <f t="shared" si="4"/>
        <v>1</v>
      </c>
      <c r="O62" s="28">
        <f t="shared" si="4"/>
        <v>1</v>
      </c>
      <c r="P62" s="22">
        <f t="shared" si="4"/>
        <v>1</v>
      </c>
      <c r="Q62" s="28">
        <f t="shared" si="4"/>
        <v>1</v>
      </c>
      <c r="R62" s="22">
        <f t="shared" si="4"/>
        <v>1</v>
      </c>
    </row>
    <row r="63" spans="1:18" s="60" customFormat="1" ht="12.75">
      <c r="A63" s="413" t="s">
        <v>0</v>
      </c>
      <c r="B63" s="414"/>
      <c r="C63" s="28">
        <f>SUM(C62,C59,C55,C35,C28)</f>
        <v>559</v>
      </c>
      <c r="D63" s="22">
        <f aca="true" t="shared" si="5" ref="D63:R63">SUM(D62,D59,D55,D35,D28)</f>
        <v>6067</v>
      </c>
      <c r="E63" s="28">
        <f t="shared" si="5"/>
        <v>513</v>
      </c>
      <c r="F63" s="22">
        <f t="shared" si="5"/>
        <v>6198</v>
      </c>
      <c r="G63" s="28">
        <f t="shared" si="5"/>
        <v>483</v>
      </c>
      <c r="H63" s="22">
        <f t="shared" si="5"/>
        <v>5444</v>
      </c>
      <c r="I63" s="28">
        <f t="shared" si="5"/>
        <v>38</v>
      </c>
      <c r="J63" s="22">
        <f t="shared" si="5"/>
        <v>159</v>
      </c>
      <c r="K63" s="28">
        <f t="shared" si="5"/>
        <v>14</v>
      </c>
      <c r="L63" s="22">
        <f t="shared" si="5"/>
        <v>30</v>
      </c>
      <c r="M63" s="28">
        <f t="shared" si="5"/>
        <v>4906</v>
      </c>
      <c r="N63" s="22">
        <f t="shared" si="5"/>
        <v>17345</v>
      </c>
      <c r="O63" s="28">
        <f t="shared" si="5"/>
        <v>901</v>
      </c>
      <c r="P63" s="22">
        <f t="shared" si="5"/>
        <v>2091</v>
      </c>
      <c r="Q63" s="28">
        <f t="shared" si="5"/>
        <v>733</v>
      </c>
      <c r="R63" s="22">
        <f t="shared" si="5"/>
        <v>1973</v>
      </c>
    </row>
  </sheetData>
  <sheetProtection/>
  <mergeCells count="17">
    <mergeCell ref="A1:R1"/>
    <mergeCell ref="A2:R2"/>
    <mergeCell ref="Q4:R5"/>
    <mergeCell ref="C5:D5"/>
    <mergeCell ref="E5:F5"/>
    <mergeCell ref="G5:H5"/>
    <mergeCell ref="F3:G3"/>
    <mergeCell ref="I3:J3"/>
    <mergeCell ref="M3:N3"/>
    <mergeCell ref="A63:B63"/>
    <mergeCell ref="O4:P5"/>
    <mergeCell ref="I5:J5"/>
    <mergeCell ref="K5:L5"/>
    <mergeCell ref="A4:A6"/>
    <mergeCell ref="B4:B6"/>
    <mergeCell ref="C4:L4"/>
    <mergeCell ref="M4:N5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N13" sqref="N13"/>
    </sheetView>
  </sheetViews>
  <sheetFormatPr defaultColWidth="9.140625" defaultRowHeight="12.75"/>
  <cols>
    <col min="1" max="1" width="6.57421875" style="54" customWidth="1"/>
    <col min="2" max="2" width="24.140625" style="54" customWidth="1"/>
    <col min="3" max="3" width="7.00390625" style="65" bestFit="1" customWidth="1"/>
    <col min="4" max="4" width="9.00390625" style="65" bestFit="1" customWidth="1"/>
    <col min="5" max="5" width="7.140625" style="65" bestFit="1" customWidth="1"/>
    <col min="6" max="6" width="7.57421875" style="65" customWidth="1"/>
    <col min="7" max="7" width="7.7109375" style="65" customWidth="1"/>
    <col min="8" max="8" width="7.8515625" style="65" customWidth="1"/>
    <col min="9" max="9" width="6.140625" style="65" bestFit="1" customWidth="1"/>
    <col min="10" max="10" width="9.00390625" style="65" bestFit="1" customWidth="1"/>
    <col min="11" max="11" width="7.140625" style="65" bestFit="1" customWidth="1"/>
    <col min="12" max="12" width="7.57421875" style="65" customWidth="1"/>
    <col min="13" max="13" width="6.00390625" style="65" bestFit="1" customWidth="1"/>
    <col min="14" max="14" width="6.421875" style="65" bestFit="1" customWidth="1"/>
    <col min="15" max="16384" width="9.140625" style="54" customWidth="1"/>
  </cols>
  <sheetData>
    <row r="1" spans="1:14" ht="14.25">
      <c r="A1" s="419" t="s">
        <v>532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25.5" customHeight="1">
      <c r="A3" s="66"/>
      <c r="B3" s="37" t="s">
        <v>66</v>
      </c>
      <c r="C3" s="35"/>
      <c r="D3" s="16"/>
      <c r="E3" s="16"/>
      <c r="F3" s="16"/>
      <c r="G3" s="16"/>
      <c r="H3" s="16"/>
      <c r="I3" s="439"/>
      <c r="J3" s="439"/>
      <c r="K3" s="35"/>
      <c r="L3" s="439" t="s">
        <v>180</v>
      </c>
      <c r="M3" s="439"/>
      <c r="N3" s="68"/>
    </row>
    <row r="4" spans="1:14" ht="75" customHeight="1">
      <c r="A4" s="557" t="s">
        <v>3</v>
      </c>
      <c r="B4" s="557" t="s">
        <v>4</v>
      </c>
      <c r="C4" s="569" t="s">
        <v>174</v>
      </c>
      <c r="D4" s="570"/>
      <c r="E4" s="571"/>
      <c r="F4" s="569" t="s">
        <v>175</v>
      </c>
      <c r="G4" s="570"/>
      <c r="H4" s="571"/>
      <c r="I4" s="569" t="s">
        <v>176</v>
      </c>
      <c r="J4" s="570"/>
      <c r="K4" s="571"/>
      <c r="L4" s="569" t="s">
        <v>177</v>
      </c>
      <c r="M4" s="570"/>
      <c r="N4" s="571"/>
    </row>
    <row r="5" spans="1:14" ht="15" customHeight="1">
      <c r="A5" s="558"/>
      <c r="B5" s="558"/>
      <c r="C5" s="81" t="s">
        <v>112</v>
      </c>
      <c r="D5" s="81" t="s">
        <v>178</v>
      </c>
      <c r="E5" s="81" t="s">
        <v>179</v>
      </c>
      <c r="F5" s="81" t="s">
        <v>112</v>
      </c>
      <c r="G5" s="81" t="s">
        <v>178</v>
      </c>
      <c r="H5" s="81" t="s">
        <v>179</v>
      </c>
      <c r="I5" s="81" t="s">
        <v>112</v>
      </c>
      <c r="J5" s="81" t="s">
        <v>178</v>
      </c>
      <c r="K5" s="81" t="s">
        <v>179</v>
      </c>
      <c r="L5" s="81" t="s">
        <v>112</v>
      </c>
      <c r="M5" s="81" t="s">
        <v>178</v>
      </c>
      <c r="N5" s="81" t="s">
        <v>179</v>
      </c>
    </row>
    <row r="6" spans="1:14" ht="15">
      <c r="A6" s="19">
        <v>1</v>
      </c>
      <c r="B6" s="20" t="s">
        <v>10</v>
      </c>
      <c r="C6" s="21">
        <v>3739</v>
      </c>
      <c r="D6" s="21">
        <v>14528</v>
      </c>
      <c r="E6" s="21">
        <v>12054</v>
      </c>
      <c r="F6" s="21">
        <v>2910</v>
      </c>
      <c r="G6" s="21">
        <v>8174</v>
      </c>
      <c r="H6" s="21">
        <v>6515</v>
      </c>
      <c r="I6" s="21">
        <v>3254</v>
      </c>
      <c r="J6" s="21">
        <v>8205</v>
      </c>
      <c r="K6" s="21">
        <v>2501</v>
      </c>
      <c r="L6" s="21">
        <v>370</v>
      </c>
      <c r="M6" s="21">
        <v>203</v>
      </c>
      <c r="N6" s="21">
        <v>183</v>
      </c>
    </row>
    <row r="7" spans="1:14" ht="15">
      <c r="A7" s="19">
        <v>2</v>
      </c>
      <c r="B7" s="20" t="s">
        <v>11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ht="15">
      <c r="A8" s="19">
        <v>3</v>
      </c>
      <c r="B8" s="20" t="s">
        <v>12</v>
      </c>
      <c r="C8" s="21">
        <v>4076</v>
      </c>
      <c r="D8" s="21">
        <v>13749</v>
      </c>
      <c r="E8" s="21">
        <v>12697</v>
      </c>
      <c r="F8" s="21">
        <v>718</v>
      </c>
      <c r="G8" s="21">
        <v>8542</v>
      </c>
      <c r="H8" s="21">
        <v>7857.09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5">
      <c r="A9" s="19">
        <v>4</v>
      </c>
      <c r="B9" s="20" t="s">
        <v>13</v>
      </c>
      <c r="C9" s="21">
        <v>13584</v>
      </c>
      <c r="D9" s="21">
        <v>22503</v>
      </c>
      <c r="E9" s="21">
        <v>79362</v>
      </c>
      <c r="F9" s="21">
        <v>13584</v>
      </c>
      <c r="G9" s="21">
        <v>22503</v>
      </c>
      <c r="H9" s="21">
        <v>79362</v>
      </c>
      <c r="I9" s="21">
        <v>984</v>
      </c>
      <c r="J9" s="21">
        <v>2697</v>
      </c>
      <c r="K9" s="21">
        <v>2100</v>
      </c>
      <c r="L9" s="21">
        <v>0</v>
      </c>
      <c r="M9" s="21">
        <v>0</v>
      </c>
      <c r="N9" s="21">
        <v>0</v>
      </c>
    </row>
    <row r="10" spans="1:14" ht="15">
      <c r="A10" s="19">
        <v>5</v>
      </c>
      <c r="B10" s="20" t="s">
        <v>14</v>
      </c>
      <c r="C10" s="21">
        <v>7301</v>
      </c>
      <c r="D10" s="21">
        <v>17768</v>
      </c>
      <c r="E10" s="21">
        <v>9588</v>
      </c>
      <c r="F10" s="21">
        <v>1178</v>
      </c>
      <c r="G10" s="21">
        <v>3112</v>
      </c>
      <c r="H10" s="21">
        <v>2935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5">
      <c r="A11" s="19">
        <v>6</v>
      </c>
      <c r="B11" s="20" t="s">
        <v>15</v>
      </c>
      <c r="C11" s="21">
        <v>4895</v>
      </c>
      <c r="D11" s="21">
        <v>21688</v>
      </c>
      <c r="E11" s="21">
        <v>18965</v>
      </c>
      <c r="F11" s="21">
        <v>3405</v>
      </c>
      <c r="G11" s="21">
        <v>17631</v>
      </c>
      <c r="H11" s="21">
        <v>13010</v>
      </c>
      <c r="I11" s="21">
        <v>0</v>
      </c>
      <c r="J11" s="21">
        <v>0</v>
      </c>
      <c r="K11" s="21">
        <v>0</v>
      </c>
      <c r="L11" s="21">
        <v>365</v>
      </c>
      <c r="M11" s="21">
        <v>4038</v>
      </c>
      <c r="N11" s="21">
        <v>4213</v>
      </c>
    </row>
    <row r="12" spans="1:14" ht="15">
      <c r="A12" s="19">
        <v>7</v>
      </c>
      <c r="B12" s="20" t="s">
        <v>16</v>
      </c>
      <c r="C12" s="21">
        <v>3457</v>
      </c>
      <c r="D12" s="21">
        <v>13538</v>
      </c>
      <c r="E12" s="21">
        <v>13355</v>
      </c>
      <c r="F12" s="21">
        <v>2345</v>
      </c>
      <c r="G12" s="21">
        <v>13499</v>
      </c>
      <c r="H12" s="21">
        <v>13589</v>
      </c>
      <c r="I12" s="21">
        <v>128</v>
      </c>
      <c r="J12" s="21">
        <v>708</v>
      </c>
      <c r="K12" s="21">
        <v>710</v>
      </c>
      <c r="L12" s="21">
        <v>4580</v>
      </c>
      <c r="M12" s="21">
        <v>180</v>
      </c>
      <c r="N12" s="21">
        <v>1748</v>
      </c>
    </row>
    <row r="13" spans="1:14" ht="15">
      <c r="A13" s="19">
        <v>8</v>
      </c>
      <c r="B13" s="20" t="s">
        <v>17</v>
      </c>
      <c r="C13" s="21">
        <v>46</v>
      </c>
      <c r="D13" s="21">
        <v>220</v>
      </c>
      <c r="E13" s="21">
        <v>199</v>
      </c>
      <c r="F13" s="21">
        <v>46</v>
      </c>
      <c r="G13" s="21">
        <v>220</v>
      </c>
      <c r="H13" s="21">
        <v>199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5">
      <c r="A14" s="19">
        <v>9</v>
      </c>
      <c r="B14" s="20" t="s">
        <v>18</v>
      </c>
      <c r="C14" s="21">
        <v>1695</v>
      </c>
      <c r="D14" s="21">
        <v>5001</v>
      </c>
      <c r="E14" s="21">
        <v>4250</v>
      </c>
      <c r="F14" s="21">
        <v>653</v>
      </c>
      <c r="G14" s="21">
        <v>2301</v>
      </c>
      <c r="H14" s="21">
        <v>1474</v>
      </c>
      <c r="I14" s="21">
        <v>15</v>
      </c>
      <c r="J14" s="21">
        <v>26</v>
      </c>
      <c r="K14" s="21">
        <v>19</v>
      </c>
      <c r="L14" s="21">
        <v>0</v>
      </c>
      <c r="M14" s="21">
        <v>0</v>
      </c>
      <c r="N14" s="21">
        <v>0</v>
      </c>
    </row>
    <row r="15" spans="1:14" ht="15">
      <c r="A15" s="19">
        <v>10</v>
      </c>
      <c r="B15" s="20" t="s">
        <v>19</v>
      </c>
      <c r="C15" s="21">
        <v>1108</v>
      </c>
      <c r="D15" s="21">
        <v>0</v>
      </c>
      <c r="E15" s="21">
        <v>2408</v>
      </c>
      <c r="F15" s="21">
        <v>58</v>
      </c>
      <c r="G15" s="21">
        <v>0</v>
      </c>
      <c r="H15" s="21">
        <v>666</v>
      </c>
      <c r="I15" s="21">
        <v>0</v>
      </c>
      <c r="J15" s="21">
        <v>0</v>
      </c>
      <c r="K15" s="21">
        <v>0</v>
      </c>
      <c r="L15" s="21">
        <v>87</v>
      </c>
      <c r="M15" s="21">
        <v>96</v>
      </c>
      <c r="N15" s="21">
        <v>96</v>
      </c>
    </row>
    <row r="16" spans="1:14" ht="15">
      <c r="A16" s="19">
        <v>11</v>
      </c>
      <c r="B16" s="20" t="s">
        <v>20</v>
      </c>
      <c r="C16" s="21">
        <v>139</v>
      </c>
      <c r="D16" s="21">
        <v>308</v>
      </c>
      <c r="E16" s="21">
        <v>289</v>
      </c>
      <c r="F16" s="21">
        <v>216</v>
      </c>
      <c r="G16" s="21">
        <v>649</v>
      </c>
      <c r="H16" s="21">
        <v>543</v>
      </c>
      <c r="I16" s="21">
        <v>86</v>
      </c>
      <c r="J16" s="21">
        <v>146</v>
      </c>
      <c r="K16" s="21">
        <v>113</v>
      </c>
      <c r="L16" s="21">
        <v>0</v>
      </c>
      <c r="M16" s="21">
        <v>0</v>
      </c>
      <c r="N16" s="21">
        <v>0</v>
      </c>
    </row>
    <row r="17" spans="1:14" ht="15">
      <c r="A17" s="19">
        <v>12</v>
      </c>
      <c r="B17" s="20" t="s">
        <v>21</v>
      </c>
      <c r="C17" s="21">
        <v>501</v>
      </c>
      <c r="D17" s="21">
        <v>0</v>
      </c>
      <c r="E17" s="21">
        <v>1490</v>
      </c>
      <c r="F17" s="21">
        <v>1484</v>
      </c>
      <c r="G17" s="21">
        <v>0</v>
      </c>
      <c r="H17" s="21">
        <v>6416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5" customHeight="1">
      <c r="A18" s="19">
        <v>13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ht="15">
      <c r="A19" s="19">
        <v>14</v>
      </c>
      <c r="B19" s="20" t="s">
        <v>23</v>
      </c>
      <c r="C19" s="21">
        <v>1493</v>
      </c>
      <c r="D19" s="21">
        <v>1658</v>
      </c>
      <c r="E19" s="21">
        <v>1357</v>
      </c>
      <c r="F19" s="21">
        <v>58</v>
      </c>
      <c r="G19" s="21">
        <v>212</v>
      </c>
      <c r="H19" s="21">
        <v>200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ht="15">
      <c r="A20" s="19">
        <v>15</v>
      </c>
      <c r="B20" s="20" t="s">
        <v>24</v>
      </c>
      <c r="C20" s="188">
        <v>3487</v>
      </c>
      <c r="D20" s="188">
        <v>13102</v>
      </c>
      <c r="E20" s="188">
        <v>10854</v>
      </c>
      <c r="F20" s="188">
        <v>3464</v>
      </c>
      <c r="G20" s="188">
        <v>11870</v>
      </c>
      <c r="H20" s="188">
        <v>10796</v>
      </c>
      <c r="I20" s="188">
        <v>814</v>
      </c>
      <c r="J20" s="188">
        <v>4890</v>
      </c>
      <c r="K20" s="188">
        <v>3935</v>
      </c>
      <c r="L20" s="188">
        <v>342</v>
      </c>
      <c r="M20" s="188">
        <v>2014</v>
      </c>
      <c r="N20" s="188">
        <v>916</v>
      </c>
    </row>
    <row r="21" spans="1:14" ht="15">
      <c r="A21" s="19">
        <v>16</v>
      </c>
      <c r="B21" s="20" t="s">
        <v>25</v>
      </c>
      <c r="C21" s="21">
        <v>6560</v>
      </c>
      <c r="D21" s="21">
        <v>3952</v>
      </c>
      <c r="E21" s="21">
        <v>2952</v>
      </c>
      <c r="F21" s="21">
        <v>3251</v>
      </c>
      <c r="G21" s="21">
        <v>1951</v>
      </c>
      <c r="H21" s="21">
        <v>1780</v>
      </c>
      <c r="I21" s="21">
        <v>656</v>
      </c>
      <c r="J21" s="21">
        <v>1021</v>
      </c>
      <c r="K21" s="21">
        <v>990</v>
      </c>
      <c r="L21" s="21">
        <v>0</v>
      </c>
      <c r="M21" s="21">
        <v>0</v>
      </c>
      <c r="N21" s="21">
        <v>0</v>
      </c>
    </row>
    <row r="22" spans="1:14" ht="15">
      <c r="A22" s="19">
        <v>17</v>
      </c>
      <c r="B22" s="20" t="s">
        <v>26</v>
      </c>
      <c r="C22" s="21">
        <v>1624</v>
      </c>
      <c r="D22" s="21">
        <v>398</v>
      </c>
      <c r="E22" s="21">
        <v>368</v>
      </c>
      <c r="F22" s="21">
        <v>1392</v>
      </c>
      <c r="G22" s="21">
        <v>174</v>
      </c>
      <c r="H22" s="21">
        <v>169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ht="15">
      <c r="A23" s="19">
        <v>18</v>
      </c>
      <c r="B23" s="20" t="s">
        <v>27</v>
      </c>
      <c r="C23" s="21">
        <v>2615</v>
      </c>
      <c r="D23" s="21">
        <v>4438</v>
      </c>
      <c r="E23" s="21">
        <v>4438</v>
      </c>
      <c r="F23" s="21">
        <v>2615</v>
      </c>
      <c r="G23" s="21">
        <v>4438</v>
      </c>
      <c r="H23" s="21">
        <v>4438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ht="15">
      <c r="A24" s="19">
        <v>19</v>
      </c>
      <c r="B24" s="20" t="s">
        <v>28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ht="15">
      <c r="A25" s="19">
        <v>20</v>
      </c>
      <c r="B25" s="20" t="s">
        <v>29</v>
      </c>
      <c r="C25" s="21">
        <v>1389</v>
      </c>
      <c r="D25" s="21">
        <v>1135</v>
      </c>
      <c r="E25" s="21">
        <v>991</v>
      </c>
      <c r="F25" s="21">
        <v>193</v>
      </c>
      <c r="G25" s="21">
        <v>1758</v>
      </c>
      <c r="H25" s="21">
        <v>1532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ht="15">
      <c r="A26" s="19">
        <v>21</v>
      </c>
      <c r="B26" s="20" t="s">
        <v>30</v>
      </c>
      <c r="C26" s="21">
        <v>15</v>
      </c>
      <c r="D26" s="21">
        <v>53</v>
      </c>
      <c r="E26" s="21">
        <v>50</v>
      </c>
      <c r="F26" s="21">
        <v>1</v>
      </c>
      <c r="G26" s="21">
        <v>10</v>
      </c>
      <c r="H26" s="21">
        <v>9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s="60" customFormat="1" ht="12.75">
      <c r="A27" s="13"/>
      <c r="B27" s="13" t="s">
        <v>31</v>
      </c>
      <c r="C27" s="22">
        <f>SUM(C6:C26)</f>
        <v>57724</v>
      </c>
      <c r="D27" s="22">
        <f aca="true" t="shared" si="0" ref="D27:N27">SUM(D6:D26)</f>
        <v>134039</v>
      </c>
      <c r="E27" s="22">
        <f t="shared" si="0"/>
        <v>175667</v>
      </c>
      <c r="F27" s="22">
        <f t="shared" si="0"/>
        <v>37571</v>
      </c>
      <c r="G27" s="22">
        <f t="shared" si="0"/>
        <v>97044</v>
      </c>
      <c r="H27" s="22">
        <f t="shared" si="0"/>
        <v>151490.09</v>
      </c>
      <c r="I27" s="22">
        <f t="shared" si="0"/>
        <v>5937</v>
      </c>
      <c r="J27" s="22">
        <f t="shared" si="0"/>
        <v>17693</v>
      </c>
      <c r="K27" s="22">
        <f t="shared" si="0"/>
        <v>10368</v>
      </c>
      <c r="L27" s="22">
        <f t="shared" si="0"/>
        <v>5744</v>
      </c>
      <c r="M27" s="22">
        <f t="shared" si="0"/>
        <v>6531</v>
      </c>
      <c r="N27" s="22">
        <f t="shared" si="0"/>
        <v>7156</v>
      </c>
    </row>
    <row r="28" spans="1:14" ht="15">
      <c r="A28" s="19">
        <v>22</v>
      </c>
      <c r="B28" s="20" t="s">
        <v>32</v>
      </c>
      <c r="C28" s="21">
        <v>3</v>
      </c>
      <c r="D28" s="21">
        <v>2</v>
      </c>
      <c r="E28" s="21">
        <v>2</v>
      </c>
      <c r="F28" s="21">
        <v>3</v>
      </c>
      <c r="G28" s="21">
        <v>30</v>
      </c>
      <c r="H28" s="21">
        <v>27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ht="15">
      <c r="A29" s="19">
        <v>23</v>
      </c>
      <c r="B29" s="20" t="s">
        <v>33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5">
      <c r="A30" s="19">
        <v>24</v>
      </c>
      <c r="B30" s="20" t="s">
        <v>34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5">
      <c r="A31" s="19">
        <v>25</v>
      </c>
      <c r="B31" s="20" t="s">
        <v>35</v>
      </c>
      <c r="C31" s="21">
        <v>0</v>
      </c>
      <c r="D31" s="21">
        <v>0</v>
      </c>
      <c r="E31" s="21">
        <v>0</v>
      </c>
      <c r="F31" s="21">
        <v>8</v>
      </c>
      <c r="G31" s="21">
        <v>72</v>
      </c>
      <c r="H31" s="21">
        <v>62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">
      <c r="A32" s="19">
        <v>26</v>
      </c>
      <c r="B32" s="20" t="s">
        <v>36</v>
      </c>
      <c r="C32" s="21">
        <v>61</v>
      </c>
      <c r="D32" s="21">
        <v>141</v>
      </c>
      <c r="E32" s="21">
        <v>81</v>
      </c>
      <c r="F32" s="21">
        <v>61</v>
      </c>
      <c r="G32" s="21">
        <v>141</v>
      </c>
      <c r="H32" s="21">
        <v>81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ht="15">
      <c r="A33" s="19">
        <v>27</v>
      </c>
      <c r="B33" s="20" t="s">
        <v>37</v>
      </c>
      <c r="C33" s="21">
        <v>662</v>
      </c>
      <c r="D33" s="21">
        <v>4986</v>
      </c>
      <c r="E33" s="21">
        <v>7985</v>
      </c>
      <c r="F33" s="21">
        <v>7985</v>
      </c>
      <c r="G33" s="21">
        <v>1288</v>
      </c>
      <c r="H33" s="21">
        <v>49812</v>
      </c>
      <c r="I33" s="21">
        <v>0</v>
      </c>
      <c r="J33" s="21">
        <v>0</v>
      </c>
      <c r="K33" s="21">
        <v>0</v>
      </c>
      <c r="L33" s="21">
        <v>27</v>
      </c>
      <c r="M33" s="21">
        <v>0</v>
      </c>
      <c r="N33" s="21">
        <v>0</v>
      </c>
    </row>
    <row r="34" spans="1:14" s="60" customFormat="1" ht="12.75">
      <c r="A34" s="13"/>
      <c r="B34" s="13" t="s">
        <v>31</v>
      </c>
      <c r="C34" s="22">
        <f>SUM(C28:C33)</f>
        <v>726</v>
      </c>
      <c r="D34" s="22">
        <f aca="true" t="shared" si="1" ref="D34:N34">SUM(D28:D33)</f>
        <v>5129</v>
      </c>
      <c r="E34" s="22">
        <f t="shared" si="1"/>
        <v>8068</v>
      </c>
      <c r="F34" s="22">
        <f t="shared" si="1"/>
        <v>8057</v>
      </c>
      <c r="G34" s="22">
        <f t="shared" si="1"/>
        <v>1531</v>
      </c>
      <c r="H34" s="22">
        <f t="shared" si="1"/>
        <v>49982</v>
      </c>
      <c r="I34" s="22">
        <f t="shared" si="1"/>
        <v>0</v>
      </c>
      <c r="J34" s="22">
        <f t="shared" si="1"/>
        <v>0</v>
      </c>
      <c r="K34" s="22">
        <f t="shared" si="1"/>
        <v>0</v>
      </c>
      <c r="L34" s="22">
        <f t="shared" si="1"/>
        <v>27</v>
      </c>
      <c r="M34" s="22">
        <f t="shared" si="1"/>
        <v>0</v>
      </c>
      <c r="N34" s="22">
        <f t="shared" si="1"/>
        <v>0</v>
      </c>
    </row>
    <row r="35" spans="1:14" ht="15">
      <c r="A35" s="19">
        <v>28</v>
      </c>
      <c r="B35" s="20" t="s">
        <v>38</v>
      </c>
      <c r="C35" s="21">
        <v>57</v>
      </c>
      <c r="D35" s="21">
        <v>0</v>
      </c>
      <c r="E35" s="21">
        <v>215</v>
      </c>
      <c r="F35" s="21">
        <v>2</v>
      </c>
      <c r="G35" s="21">
        <v>0</v>
      </c>
      <c r="H35" s="21">
        <v>13</v>
      </c>
      <c r="I35" s="21">
        <v>387</v>
      </c>
      <c r="J35" s="21">
        <v>0</v>
      </c>
      <c r="K35" s="21">
        <v>15024</v>
      </c>
      <c r="L35" s="21">
        <v>0</v>
      </c>
      <c r="M35" s="21">
        <v>0</v>
      </c>
      <c r="N35" s="21">
        <v>0</v>
      </c>
    </row>
    <row r="36" spans="1:14" ht="15">
      <c r="A36" s="19">
        <v>29</v>
      </c>
      <c r="B36" s="20" t="s">
        <v>39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">
      <c r="A37" s="19">
        <v>30</v>
      </c>
      <c r="B37" s="20" t="s">
        <v>40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">
      <c r="A38" s="19">
        <v>31</v>
      </c>
      <c r="B38" s="20" t="s">
        <v>41</v>
      </c>
      <c r="C38" s="21">
        <v>40623</v>
      </c>
      <c r="D38" s="21">
        <v>23619</v>
      </c>
      <c r="E38" s="21">
        <v>84571</v>
      </c>
      <c r="F38" s="21">
        <v>8</v>
      </c>
      <c r="G38" s="21">
        <v>0</v>
      </c>
      <c r="H38" s="21">
        <v>123</v>
      </c>
      <c r="I38" s="21">
        <v>0</v>
      </c>
      <c r="J38" s="21">
        <v>0</v>
      </c>
      <c r="K38" s="21">
        <v>0</v>
      </c>
      <c r="L38" s="21">
        <v>153</v>
      </c>
      <c r="M38" s="21">
        <v>0</v>
      </c>
      <c r="N38" s="21">
        <v>3339</v>
      </c>
    </row>
    <row r="39" spans="1:14" ht="15">
      <c r="A39" s="19">
        <v>32</v>
      </c>
      <c r="B39" s="20" t="s">
        <v>42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12689</v>
      </c>
      <c r="J39" s="21">
        <v>166442</v>
      </c>
      <c r="K39" s="21">
        <v>166442</v>
      </c>
      <c r="L39" s="21">
        <v>27</v>
      </c>
      <c r="M39" s="21">
        <v>0</v>
      </c>
      <c r="N39" s="21">
        <v>183</v>
      </c>
    </row>
    <row r="40" spans="1:14" ht="15">
      <c r="A40" s="19">
        <v>33</v>
      </c>
      <c r="B40" s="20" t="s">
        <v>43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1:14" ht="15">
      <c r="A41" s="19">
        <v>34</v>
      </c>
      <c r="B41" s="20" t="s">
        <v>44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15" customHeight="1">
      <c r="A42" s="19">
        <v>35</v>
      </c>
      <c r="B42" s="20" t="s">
        <v>45</v>
      </c>
      <c r="C42" s="21">
        <v>14</v>
      </c>
      <c r="D42" s="21">
        <v>82</v>
      </c>
      <c r="E42" s="21">
        <v>50</v>
      </c>
      <c r="F42" s="21">
        <v>13</v>
      </c>
      <c r="G42" s="21">
        <v>58</v>
      </c>
      <c r="H42" s="21">
        <v>55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</row>
    <row r="43" spans="1:14" ht="15">
      <c r="A43" s="19">
        <v>36</v>
      </c>
      <c r="B43" s="20" t="s">
        <v>46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 ht="15">
      <c r="A44" s="19">
        <v>37</v>
      </c>
      <c r="B44" s="20" t="s">
        <v>47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ht="15">
      <c r="A45" s="19">
        <v>38</v>
      </c>
      <c r="B45" s="20" t="s">
        <v>48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ht="15" customHeight="1">
      <c r="A46" s="19">
        <v>39</v>
      </c>
      <c r="B46" s="20" t="s">
        <v>49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" customHeight="1">
      <c r="A47" s="19">
        <v>40</v>
      </c>
      <c r="B47" s="20" t="s">
        <v>50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ht="15">
      <c r="A48" s="19">
        <v>41</v>
      </c>
      <c r="B48" s="20" t="s">
        <v>51</v>
      </c>
      <c r="C48" s="21">
        <v>46143</v>
      </c>
      <c r="D48" s="21">
        <v>3912</v>
      </c>
      <c r="E48" s="21">
        <v>3912</v>
      </c>
      <c r="F48" s="21">
        <v>0</v>
      </c>
      <c r="G48" s="21">
        <v>0</v>
      </c>
      <c r="H48" s="21">
        <v>0</v>
      </c>
      <c r="I48" s="21">
        <v>46213</v>
      </c>
      <c r="J48" s="21">
        <v>7372</v>
      </c>
      <c r="K48" s="21">
        <v>7372</v>
      </c>
      <c r="L48" s="21">
        <v>0</v>
      </c>
      <c r="M48" s="21">
        <v>0</v>
      </c>
      <c r="N48" s="21">
        <v>0</v>
      </c>
    </row>
    <row r="49" spans="1:14" ht="15">
      <c r="A49" s="19">
        <v>42</v>
      </c>
      <c r="B49" s="20" t="s">
        <v>52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</row>
    <row r="50" spans="1:14" ht="15">
      <c r="A50" s="19">
        <v>43</v>
      </c>
      <c r="B50" s="20" t="s">
        <v>53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</row>
    <row r="51" spans="1:14" ht="15" customHeight="1">
      <c r="A51" s="19">
        <v>44</v>
      </c>
      <c r="B51" s="20" t="s">
        <v>54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</row>
    <row r="52" spans="1:14" ht="15">
      <c r="A52" s="19">
        <v>45</v>
      </c>
      <c r="B52" s="20" t="s">
        <v>55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ht="15">
      <c r="A53" s="19">
        <v>46</v>
      </c>
      <c r="B53" s="20" t="s">
        <v>315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60" customFormat="1" ht="12.75">
      <c r="A54" s="13"/>
      <c r="B54" s="13" t="s">
        <v>31</v>
      </c>
      <c r="C54" s="22">
        <f>SUM(C35:C53)</f>
        <v>86837</v>
      </c>
      <c r="D54" s="22">
        <f aca="true" t="shared" si="2" ref="D54:N54">SUM(D35:D53)</f>
        <v>27613</v>
      </c>
      <c r="E54" s="22">
        <f t="shared" si="2"/>
        <v>88748</v>
      </c>
      <c r="F54" s="22">
        <f t="shared" si="2"/>
        <v>23</v>
      </c>
      <c r="G54" s="22">
        <f t="shared" si="2"/>
        <v>58</v>
      </c>
      <c r="H54" s="22">
        <f t="shared" si="2"/>
        <v>191</v>
      </c>
      <c r="I54" s="22">
        <f t="shared" si="2"/>
        <v>59289</v>
      </c>
      <c r="J54" s="22">
        <f t="shared" si="2"/>
        <v>173814</v>
      </c>
      <c r="K54" s="22">
        <f t="shared" si="2"/>
        <v>188838</v>
      </c>
      <c r="L54" s="22">
        <f t="shared" si="2"/>
        <v>180</v>
      </c>
      <c r="M54" s="22">
        <f t="shared" si="2"/>
        <v>0</v>
      </c>
      <c r="N54" s="22">
        <f t="shared" si="2"/>
        <v>3522</v>
      </c>
    </row>
    <row r="55" spans="1:14" ht="15">
      <c r="A55" s="19">
        <v>47</v>
      </c>
      <c r="B55" s="20" t="s">
        <v>56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</row>
    <row r="56" spans="1:14" ht="15">
      <c r="A56" s="19">
        <v>48</v>
      </c>
      <c r="B56" s="120" t="s">
        <v>57</v>
      </c>
      <c r="C56" s="188">
        <v>6211</v>
      </c>
      <c r="D56" s="188">
        <v>2954</v>
      </c>
      <c r="E56" s="188">
        <v>2685</v>
      </c>
      <c r="F56" s="188">
        <v>347</v>
      </c>
      <c r="G56" s="188">
        <v>549</v>
      </c>
      <c r="H56" s="188">
        <v>537</v>
      </c>
      <c r="I56" s="188">
        <v>0</v>
      </c>
      <c r="J56" s="188">
        <v>0</v>
      </c>
      <c r="K56" s="188">
        <v>0</v>
      </c>
      <c r="L56" s="188">
        <v>0</v>
      </c>
      <c r="M56" s="188">
        <v>0</v>
      </c>
      <c r="N56" s="188">
        <v>0</v>
      </c>
    </row>
    <row r="57" spans="1:14" ht="15">
      <c r="A57" s="19">
        <v>49</v>
      </c>
      <c r="B57" s="120" t="s">
        <v>58</v>
      </c>
      <c r="C57" s="188">
        <v>7695</v>
      </c>
      <c r="D57" s="188">
        <v>6308</v>
      </c>
      <c r="E57" s="188">
        <v>4406</v>
      </c>
      <c r="F57" s="188">
        <v>67</v>
      </c>
      <c r="G57" s="188">
        <v>196</v>
      </c>
      <c r="H57" s="188">
        <v>205</v>
      </c>
      <c r="I57" s="188">
        <v>0</v>
      </c>
      <c r="J57" s="188">
        <v>0</v>
      </c>
      <c r="K57" s="188">
        <v>0</v>
      </c>
      <c r="L57" s="188">
        <v>0</v>
      </c>
      <c r="M57" s="188">
        <v>0</v>
      </c>
      <c r="N57" s="188">
        <v>0</v>
      </c>
    </row>
    <row r="58" spans="1:14" s="60" customFormat="1" ht="12.75">
      <c r="A58" s="13"/>
      <c r="B58" s="13" t="s">
        <v>31</v>
      </c>
      <c r="C58" s="22">
        <f>SUM(C55:C57)</f>
        <v>13906</v>
      </c>
      <c r="D58" s="22">
        <f aca="true" t="shared" si="3" ref="D58:N58">SUM(D55:D57)</f>
        <v>9262</v>
      </c>
      <c r="E58" s="22">
        <f t="shared" si="3"/>
        <v>7091</v>
      </c>
      <c r="F58" s="22">
        <f t="shared" si="3"/>
        <v>414</v>
      </c>
      <c r="G58" s="22">
        <f t="shared" si="3"/>
        <v>745</v>
      </c>
      <c r="H58" s="22">
        <f t="shared" si="3"/>
        <v>742</v>
      </c>
      <c r="I58" s="22">
        <f t="shared" si="3"/>
        <v>0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</row>
    <row r="59" spans="1:14" ht="15" customHeight="1">
      <c r="A59" s="19">
        <v>50</v>
      </c>
      <c r="B59" s="20" t="s">
        <v>59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</row>
    <row r="60" spans="1:14" ht="15">
      <c r="A60" s="19">
        <v>51</v>
      </c>
      <c r="B60" s="20" t="s">
        <v>60</v>
      </c>
      <c r="C60" s="21">
        <v>1</v>
      </c>
      <c r="D60" s="21">
        <v>1</v>
      </c>
      <c r="E60" s="21">
        <v>1</v>
      </c>
      <c r="F60" s="21">
        <v>1</v>
      </c>
      <c r="G60" s="21">
        <v>1</v>
      </c>
      <c r="H60" s="21">
        <v>1</v>
      </c>
      <c r="I60" s="21">
        <v>1</v>
      </c>
      <c r="J60" s="21">
        <v>1</v>
      </c>
      <c r="K60" s="21">
        <v>1</v>
      </c>
      <c r="L60" s="21">
        <v>1</v>
      </c>
      <c r="M60" s="21">
        <v>1</v>
      </c>
      <c r="N60" s="21">
        <v>1</v>
      </c>
    </row>
    <row r="61" spans="1:14" s="60" customFormat="1" ht="12.75">
      <c r="A61" s="13"/>
      <c r="B61" s="13" t="s">
        <v>31</v>
      </c>
      <c r="C61" s="22">
        <f>SUM(C59:C60)</f>
        <v>1</v>
      </c>
      <c r="D61" s="22">
        <f aca="true" t="shared" si="4" ref="D61:N61">SUM(D59:D60)</f>
        <v>1</v>
      </c>
      <c r="E61" s="22">
        <f t="shared" si="4"/>
        <v>1</v>
      </c>
      <c r="F61" s="22">
        <f t="shared" si="4"/>
        <v>1</v>
      </c>
      <c r="G61" s="22">
        <f t="shared" si="4"/>
        <v>1</v>
      </c>
      <c r="H61" s="22">
        <f t="shared" si="4"/>
        <v>1</v>
      </c>
      <c r="I61" s="22">
        <f t="shared" si="4"/>
        <v>1</v>
      </c>
      <c r="J61" s="22">
        <f t="shared" si="4"/>
        <v>1</v>
      </c>
      <c r="K61" s="22">
        <f t="shared" si="4"/>
        <v>1</v>
      </c>
      <c r="L61" s="22">
        <f t="shared" si="4"/>
        <v>1</v>
      </c>
      <c r="M61" s="22">
        <f t="shared" si="4"/>
        <v>1</v>
      </c>
      <c r="N61" s="22">
        <f t="shared" si="4"/>
        <v>1</v>
      </c>
    </row>
    <row r="62" spans="1:14" s="60" customFormat="1" ht="12.75">
      <c r="A62" s="413" t="s">
        <v>0</v>
      </c>
      <c r="B62" s="414"/>
      <c r="C62" s="22">
        <f>C61+C58+C54+C34+C27</f>
        <v>159194</v>
      </c>
      <c r="D62" s="22">
        <f aca="true" t="shared" si="5" ref="D62:N62">D61+D58+D54+D34+D27</f>
        <v>176044</v>
      </c>
      <c r="E62" s="22">
        <f t="shared" si="5"/>
        <v>279575</v>
      </c>
      <c r="F62" s="22">
        <f t="shared" si="5"/>
        <v>46066</v>
      </c>
      <c r="G62" s="22">
        <f t="shared" si="5"/>
        <v>99379</v>
      </c>
      <c r="H62" s="22">
        <f t="shared" si="5"/>
        <v>202406.09</v>
      </c>
      <c r="I62" s="22">
        <f t="shared" si="5"/>
        <v>65227</v>
      </c>
      <c r="J62" s="22">
        <f t="shared" si="5"/>
        <v>191508</v>
      </c>
      <c r="K62" s="22">
        <f t="shared" si="5"/>
        <v>199207</v>
      </c>
      <c r="L62" s="22">
        <f t="shared" si="5"/>
        <v>5952</v>
      </c>
      <c r="M62" s="22">
        <f t="shared" si="5"/>
        <v>6532</v>
      </c>
      <c r="N62" s="22">
        <f t="shared" si="5"/>
        <v>10679</v>
      </c>
    </row>
  </sheetData>
  <sheetProtection/>
  <mergeCells count="11">
    <mergeCell ref="A1:N1"/>
    <mergeCell ref="A2:N2"/>
    <mergeCell ref="I3:J3"/>
    <mergeCell ref="L3:M3"/>
    <mergeCell ref="F4:H4"/>
    <mergeCell ref="I4:K4"/>
    <mergeCell ref="A62:B62"/>
    <mergeCell ref="A4:A5"/>
    <mergeCell ref="B4:B5"/>
    <mergeCell ref="C4:E4"/>
    <mergeCell ref="L4:N4"/>
  </mergeCells>
  <conditionalFormatting sqref="I3">
    <cfRule type="cellIs" priority="5" dxfId="83" operator="lessThan">
      <formula>0</formula>
    </cfRule>
  </conditionalFormatting>
  <conditionalFormatting sqref="N3">
    <cfRule type="cellIs" priority="2" dxfId="83" operator="lessThan">
      <formula>0</formula>
    </cfRule>
  </conditionalFormatting>
  <conditionalFormatting sqref="L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9"/>
  </sheetPr>
  <dimension ref="A1:R64"/>
  <sheetViews>
    <sheetView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Q13" sqref="Q13"/>
    </sheetView>
  </sheetViews>
  <sheetFormatPr defaultColWidth="9.140625" defaultRowHeight="12.75"/>
  <cols>
    <col min="1" max="1" width="6.57421875" style="57" customWidth="1"/>
    <col min="2" max="2" width="24.140625" style="54" customWidth="1"/>
    <col min="3" max="3" width="7.00390625" style="82" bestFit="1" customWidth="1"/>
    <col min="4" max="4" width="9.00390625" style="84" bestFit="1" customWidth="1"/>
    <col min="5" max="5" width="7.140625" style="82" bestFit="1" customWidth="1"/>
    <col min="6" max="6" width="7.57421875" style="84" customWidth="1"/>
    <col min="7" max="7" width="7.7109375" style="82" customWidth="1"/>
    <col min="8" max="8" width="7.8515625" style="84" customWidth="1"/>
    <col min="9" max="9" width="8.28125" style="82" bestFit="1" customWidth="1"/>
    <col min="10" max="10" width="9.00390625" style="84" bestFit="1" customWidth="1"/>
    <col min="11" max="11" width="7.140625" style="82" bestFit="1" customWidth="1"/>
    <col min="12" max="12" width="7.57421875" style="84" customWidth="1"/>
    <col min="13" max="13" width="6.00390625" style="82" bestFit="1" customWidth="1"/>
    <col min="14" max="14" width="7.00390625" style="84" bestFit="1" customWidth="1"/>
    <col min="15" max="15" width="6.140625" style="57" customWidth="1"/>
    <col min="16" max="16" width="8.421875" style="84" bestFit="1" customWidth="1"/>
    <col min="17" max="17" width="7.00390625" style="57" bestFit="1" customWidth="1"/>
    <col min="18" max="18" width="8.28125" style="84" customWidth="1"/>
    <col min="19" max="16384" width="9.140625" style="54" customWidth="1"/>
  </cols>
  <sheetData>
    <row r="1" spans="1:18" ht="14.25" customHeight="1">
      <c r="A1" s="419" t="s">
        <v>533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1:18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18" ht="25.5" customHeight="1">
      <c r="A3" s="66"/>
      <c r="B3" s="37" t="s">
        <v>66</v>
      </c>
      <c r="C3" s="35"/>
      <c r="D3" s="83"/>
      <c r="E3" s="35"/>
      <c r="F3" s="83"/>
      <c r="G3" s="35"/>
      <c r="H3" s="83"/>
      <c r="I3" s="439"/>
      <c r="J3" s="439"/>
      <c r="K3" s="35"/>
      <c r="L3" s="439"/>
      <c r="M3" s="439"/>
      <c r="N3" s="85"/>
      <c r="O3" s="66"/>
      <c r="P3" s="439" t="s">
        <v>192</v>
      </c>
      <c r="Q3" s="439"/>
      <c r="R3" s="83"/>
    </row>
    <row r="4" spans="1:18" ht="12.75">
      <c r="A4" s="557" t="s">
        <v>3</v>
      </c>
      <c r="B4" s="557" t="s">
        <v>4</v>
      </c>
      <c r="C4" s="554" t="s">
        <v>181</v>
      </c>
      <c r="D4" s="573"/>
      <c r="E4" s="573"/>
      <c r="F4" s="573"/>
      <c r="G4" s="573"/>
      <c r="H4" s="573"/>
      <c r="I4" s="573"/>
      <c r="J4" s="555"/>
      <c r="K4" s="554" t="s">
        <v>182</v>
      </c>
      <c r="L4" s="573"/>
      <c r="M4" s="573"/>
      <c r="N4" s="573"/>
      <c r="O4" s="573"/>
      <c r="P4" s="573"/>
      <c r="Q4" s="573"/>
      <c r="R4" s="555"/>
    </row>
    <row r="5" spans="1:18" ht="24.75" customHeight="1">
      <c r="A5" s="572"/>
      <c r="B5" s="572"/>
      <c r="C5" s="554" t="s">
        <v>183</v>
      </c>
      <c r="D5" s="555"/>
      <c r="E5" s="554" t="s">
        <v>184</v>
      </c>
      <c r="F5" s="555"/>
      <c r="G5" s="554" t="s">
        <v>185</v>
      </c>
      <c r="H5" s="555"/>
      <c r="I5" s="554" t="s">
        <v>186</v>
      </c>
      <c r="J5" s="555"/>
      <c r="K5" s="554" t="s">
        <v>187</v>
      </c>
      <c r="L5" s="555"/>
      <c r="M5" s="554" t="s">
        <v>188</v>
      </c>
      <c r="N5" s="555"/>
      <c r="O5" s="554" t="s">
        <v>189</v>
      </c>
      <c r="P5" s="555"/>
      <c r="Q5" s="554" t="s">
        <v>190</v>
      </c>
      <c r="R5" s="555"/>
    </row>
    <row r="6" spans="1:18" ht="15" customHeight="1">
      <c r="A6" s="558"/>
      <c r="B6" s="558"/>
      <c r="C6" s="86" t="s">
        <v>112</v>
      </c>
      <c r="D6" s="81" t="s">
        <v>191</v>
      </c>
      <c r="E6" s="86" t="s">
        <v>112</v>
      </c>
      <c r="F6" s="81" t="s">
        <v>191</v>
      </c>
      <c r="G6" s="86" t="s">
        <v>112</v>
      </c>
      <c r="H6" s="81" t="s">
        <v>191</v>
      </c>
      <c r="I6" s="86" t="s">
        <v>112</v>
      </c>
      <c r="J6" s="81" t="s">
        <v>191</v>
      </c>
      <c r="K6" s="86" t="s">
        <v>112</v>
      </c>
      <c r="L6" s="81" t="s">
        <v>191</v>
      </c>
      <c r="M6" s="86" t="s">
        <v>112</v>
      </c>
      <c r="N6" s="81" t="s">
        <v>191</v>
      </c>
      <c r="O6" s="86" t="s">
        <v>112</v>
      </c>
      <c r="P6" s="81" t="s">
        <v>191</v>
      </c>
      <c r="Q6" s="86" t="s">
        <v>112</v>
      </c>
      <c r="R6" s="81" t="s">
        <v>191</v>
      </c>
    </row>
    <row r="7" spans="1:18" ht="15" customHeight="1">
      <c r="A7" s="19">
        <v>1</v>
      </c>
      <c r="B7" s="20" t="s">
        <v>10</v>
      </c>
      <c r="C7" s="11">
        <v>878</v>
      </c>
      <c r="D7" s="21">
        <v>1350</v>
      </c>
      <c r="E7" s="11">
        <v>82</v>
      </c>
      <c r="F7" s="21">
        <v>1121</v>
      </c>
      <c r="G7" s="11">
        <v>38</v>
      </c>
      <c r="H7" s="21">
        <v>1821</v>
      </c>
      <c r="I7" s="11">
        <f>C7+E7+G7</f>
        <v>998</v>
      </c>
      <c r="J7" s="24">
        <f>D7+F7+H7</f>
        <v>4292</v>
      </c>
      <c r="K7" s="11">
        <v>1712</v>
      </c>
      <c r="L7" s="21">
        <v>1637</v>
      </c>
      <c r="M7" s="11">
        <v>500</v>
      </c>
      <c r="N7" s="21">
        <v>1338</v>
      </c>
      <c r="O7" s="11">
        <v>103</v>
      </c>
      <c r="P7" s="21">
        <v>1206</v>
      </c>
      <c r="Q7" s="11">
        <f>K7+M7+O7</f>
        <v>2315</v>
      </c>
      <c r="R7" s="24">
        <f>L7+N7+P7</f>
        <v>4181</v>
      </c>
    </row>
    <row r="8" spans="1:18" ht="15" customHeight="1">
      <c r="A8" s="19">
        <v>2</v>
      </c>
      <c r="B8" s="20" t="s">
        <v>11</v>
      </c>
      <c r="C8" s="11">
        <v>52</v>
      </c>
      <c r="D8" s="21">
        <v>223</v>
      </c>
      <c r="E8" s="11">
        <v>15</v>
      </c>
      <c r="F8" s="21">
        <v>249</v>
      </c>
      <c r="G8" s="11">
        <v>4</v>
      </c>
      <c r="H8" s="21">
        <v>435</v>
      </c>
      <c r="I8" s="11">
        <f aca="true" t="shared" si="0" ref="I8:I61">C8+E8+G8</f>
        <v>71</v>
      </c>
      <c r="J8" s="24">
        <f aca="true" t="shared" si="1" ref="J8:J61">D8+F8+H8</f>
        <v>907</v>
      </c>
      <c r="K8" s="11">
        <v>0</v>
      </c>
      <c r="L8" s="21">
        <v>0</v>
      </c>
      <c r="M8" s="11">
        <v>0</v>
      </c>
      <c r="N8" s="21">
        <v>0</v>
      </c>
      <c r="O8" s="11">
        <v>0</v>
      </c>
      <c r="P8" s="21">
        <v>0</v>
      </c>
      <c r="Q8" s="11">
        <f aca="true" t="shared" si="2" ref="Q8:Q61">K8+M8+O8</f>
        <v>0</v>
      </c>
      <c r="R8" s="24">
        <f aca="true" t="shared" si="3" ref="R8:R61">L8+N8+P8</f>
        <v>0</v>
      </c>
    </row>
    <row r="9" spans="1:18" ht="15" customHeight="1">
      <c r="A9" s="19">
        <v>3</v>
      </c>
      <c r="B9" s="20" t="s">
        <v>12</v>
      </c>
      <c r="C9" s="11">
        <v>155</v>
      </c>
      <c r="D9" s="21">
        <v>1288</v>
      </c>
      <c r="E9" s="11">
        <v>55</v>
      </c>
      <c r="F9" s="21">
        <v>915</v>
      </c>
      <c r="G9" s="11">
        <v>8</v>
      </c>
      <c r="H9" s="21">
        <v>1520</v>
      </c>
      <c r="I9" s="11">
        <f t="shared" si="0"/>
        <v>218</v>
      </c>
      <c r="J9" s="24">
        <f t="shared" si="1"/>
        <v>3723</v>
      </c>
      <c r="K9" s="11">
        <v>310</v>
      </c>
      <c r="L9" s="21">
        <v>1525</v>
      </c>
      <c r="M9" s="11">
        <v>102</v>
      </c>
      <c r="N9" s="21">
        <v>785</v>
      </c>
      <c r="O9" s="11">
        <v>60</v>
      </c>
      <c r="P9" s="21">
        <v>10324</v>
      </c>
      <c r="Q9" s="11">
        <f t="shared" si="2"/>
        <v>472</v>
      </c>
      <c r="R9" s="24">
        <f t="shared" si="3"/>
        <v>12634</v>
      </c>
    </row>
    <row r="10" spans="1:18" ht="15" customHeight="1">
      <c r="A10" s="19">
        <v>4</v>
      </c>
      <c r="B10" s="20" t="s">
        <v>13</v>
      </c>
      <c r="C10" s="11">
        <v>625</v>
      </c>
      <c r="D10" s="21">
        <v>1233</v>
      </c>
      <c r="E10" s="11">
        <v>408</v>
      </c>
      <c r="F10" s="21">
        <v>835</v>
      </c>
      <c r="G10" s="11">
        <v>78</v>
      </c>
      <c r="H10" s="21">
        <v>189</v>
      </c>
      <c r="I10" s="11">
        <f t="shared" si="0"/>
        <v>1111</v>
      </c>
      <c r="J10" s="24">
        <f t="shared" si="1"/>
        <v>2257</v>
      </c>
      <c r="K10" s="11">
        <v>11184</v>
      </c>
      <c r="L10" s="21">
        <v>37068</v>
      </c>
      <c r="M10" s="11">
        <v>500</v>
      </c>
      <c r="N10" s="21">
        <v>1455</v>
      </c>
      <c r="O10" s="11">
        <v>615</v>
      </c>
      <c r="P10" s="21">
        <v>1825</v>
      </c>
      <c r="Q10" s="11">
        <f t="shared" si="2"/>
        <v>12299</v>
      </c>
      <c r="R10" s="24">
        <f t="shared" si="3"/>
        <v>40348</v>
      </c>
    </row>
    <row r="11" spans="1:18" ht="15" customHeight="1">
      <c r="A11" s="19">
        <v>5</v>
      </c>
      <c r="B11" s="20" t="s">
        <v>14</v>
      </c>
      <c r="C11" s="11">
        <v>95</v>
      </c>
      <c r="D11" s="21">
        <v>601</v>
      </c>
      <c r="E11" s="11">
        <v>28</v>
      </c>
      <c r="F11" s="21">
        <v>409</v>
      </c>
      <c r="G11" s="11">
        <v>58</v>
      </c>
      <c r="H11" s="21">
        <v>1005</v>
      </c>
      <c r="I11" s="11">
        <f t="shared" si="0"/>
        <v>181</v>
      </c>
      <c r="J11" s="24">
        <f t="shared" si="1"/>
        <v>2015</v>
      </c>
      <c r="K11" s="11">
        <v>551</v>
      </c>
      <c r="L11" s="21">
        <v>2557</v>
      </c>
      <c r="M11" s="11">
        <v>65</v>
      </c>
      <c r="N11" s="21">
        <v>661</v>
      </c>
      <c r="O11" s="11">
        <v>377</v>
      </c>
      <c r="P11" s="21">
        <v>3327</v>
      </c>
      <c r="Q11" s="11">
        <f t="shared" si="2"/>
        <v>993</v>
      </c>
      <c r="R11" s="24">
        <f t="shared" si="3"/>
        <v>6545</v>
      </c>
    </row>
    <row r="12" spans="1:18" ht="15" customHeight="1">
      <c r="A12" s="19">
        <v>6</v>
      </c>
      <c r="B12" s="20" t="s">
        <v>15</v>
      </c>
      <c r="C12" s="11">
        <v>190</v>
      </c>
      <c r="D12" s="21">
        <v>985</v>
      </c>
      <c r="E12" s="11">
        <v>188</v>
      </c>
      <c r="F12" s="21">
        <v>1125</v>
      </c>
      <c r="G12" s="11">
        <v>165</v>
      </c>
      <c r="H12" s="21">
        <v>4255</v>
      </c>
      <c r="I12" s="11">
        <f t="shared" si="0"/>
        <v>543</v>
      </c>
      <c r="J12" s="24">
        <f t="shared" si="1"/>
        <v>6365</v>
      </c>
      <c r="K12" s="11">
        <v>1001</v>
      </c>
      <c r="L12" s="21">
        <v>5212</v>
      </c>
      <c r="M12" s="11">
        <v>1589</v>
      </c>
      <c r="N12" s="21">
        <v>3985</v>
      </c>
      <c r="O12" s="11">
        <v>412</v>
      </c>
      <c r="P12" s="21">
        <v>3899</v>
      </c>
      <c r="Q12" s="11">
        <f t="shared" si="2"/>
        <v>3002</v>
      </c>
      <c r="R12" s="24">
        <f t="shared" si="3"/>
        <v>13096</v>
      </c>
    </row>
    <row r="13" spans="1:18" ht="15" customHeight="1">
      <c r="A13" s="19">
        <v>7</v>
      </c>
      <c r="B13" s="20" t="s">
        <v>16</v>
      </c>
      <c r="C13" s="11">
        <v>1068</v>
      </c>
      <c r="D13" s="21">
        <v>1314</v>
      </c>
      <c r="E13" s="11">
        <v>402</v>
      </c>
      <c r="F13" s="21">
        <v>4030</v>
      </c>
      <c r="G13" s="11">
        <v>98</v>
      </c>
      <c r="H13" s="21">
        <v>698</v>
      </c>
      <c r="I13" s="11">
        <f t="shared" si="0"/>
        <v>1568</v>
      </c>
      <c r="J13" s="24">
        <f t="shared" si="1"/>
        <v>6042</v>
      </c>
      <c r="K13" s="11">
        <v>1142</v>
      </c>
      <c r="L13" s="21">
        <v>1930</v>
      </c>
      <c r="M13" s="11">
        <v>898</v>
      </c>
      <c r="N13" s="21">
        <v>5120</v>
      </c>
      <c r="O13" s="11">
        <v>313</v>
      </c>
      <c r="P13" s="21">
        <v>3714</v>
      </c>
      <c r="Q13" s="11">
        <f t="shared" si="2"/>
        <v>2353</v>
      </c>
      <c r="R13" s="24">
        <f t="shared" si="3"/>
        <v>10764</v>
      </c>
    </row>
    <row r="14" spans="1:18" ht="15" customHeight="1">
      <c r="A14" s="19">
        <v>8</v>
      </c>
      <c r="B14" s="20" t="s">
        <v>17</v>
      </c>
      <c r="C14" s="11">
        <v>4</v>
      </c>
      <c r="D14" s="21">
        <v>100</v>
      </c>
      <c r="E14" s="11">
        <v>12</v>
      </c>
      <c r="F14" s="21">
        <v>350</v>
      </c>
      <c r="G14" s="11">
        <v>0</v>
      </c>
      <c r="H14" s="21">
        <v>0</v>
      </c>
      <c r="I14" s="11">
        <f t="shared" si="0"/>
        <v>16</v>
      </c>
      <c r="J14" s="24">
        <f t="shared" si="1"/>
        <v>450</v>
      </c>
      <c r="K14" s="11">
        <v>500</v>
      </c>
      <c r="L14" s="21">
        <v>1679</v>
      </c>
      <c r="M14" s="11">
        <v>400</v>
      </c>
      <c r="N14" s="21">
        <v>1000</v>
      </c>
      <c r="O14" s="11">
        <v>0</v>
      </c>
      <c r="P14" s="21">
        <v>550</v>
      </c>
      <c r="Q14" s="11">
        <f t="shared" si="2"/>
        <v>900</v>
      </c>
      <c r="R14" s="24">
        <f t="shared" si="3"/>
        <v>3229</v>
      </c>
    </row>
    <row r="15" spans="1:18" ht="15" customHeight="1">
      <c r="A15" s="19">
        <v>9</v>
      </c>
      <c r="B15" s="20" t="s">
        <v>18</v>
      </c>
      <c r="C15" s="11">
        <v>53</v>
      </c>
      <c r="D15" s="21">
        <v>1976</v>
      </c>
      <c r="E15" s="11">
        <v>0</v>
      </c>
      <c r="F15" s="21">
        <v>0</v>
      </c>
      <c r="G15" s="11">
        <v>1</v>
      </c>
      <c r="H15" s="21">
        <v>48</v>
      </c>
      <c r="I15" s="11">
        <f t="shared" si="0"/>
        <v>54</v>
      </c>
      <c r="J15" s="24">
        <f t="shared" si="1"/>
        <v>2024</v>
      </c>
      <c r="K15" s="11">
        <v>645</v>
      </c>
      <c r="L15" s="21">
        <v>1971</v>
      </c>
      <c r="M15" s="11">
        <v>3</v>
      </c>
      <c r="N15" s="21">
        <v>95</v>
      </c>
      <c r="O15" s="11">
        <v>50</v>
      </c>
      <c r="P15" s="21">
        <v>2382</v>
      </c>
      <c r="Q15" s="11">
        <f t="shared" si="2"/>
        <v>698</v>
      </c>
      <c r="R15" s="24">
        <f t="shared" si="3"/>
        <v>4448</v>
      </c>
    </row>
    <row r="16" spans="1:18" ht="15" customHeight="1">
      <c r="A16" s="19">
        <v>10</v>
      </c>
      <c r="B16" s="20" t="s">
        <v>19</v>
      </c>
      <c r="C16" s="11">
        <v>9498</v>
      </c>
      <c r="D16" s="21">
        <v>57547</v>
      </c>
      <c r="E16" s="11">
        <v>0</v>
      </c>
      <c r="F16" s="21">
        <v>0</v>
      </c>
      <c r="G16" s="11">
        <v>0</v>
      </c>
      <c r="H16" s="21">
        <v>0</v>
      </c>
      <c r="I16" s="11">
        <f t="shared" si="0"/>
        <v>9498</v>
      </c>
      <c r="J16" s="24">
        <f t="shared" si="1"/>
        <v>57547</v>
      </c>
      <c r="K16" s="11">
        <v>0</v>
      </c>
      <c r="L16" s="21">
        <v>0</v>
      </c>
      <c r="M16" s="11">
        <v>0</v>
      </c>
      <c r="N16" s="21">
        <v>0</v>
      </c>
      <c r="O16" s="11">
        <v>0</v>
      </c>
      <c r="P16" s="21">
        <v>0</v>
      </c>
      <c r="Q16" s="11">
        <f t="shared" si="2"/>
        <v>0</v>
      </c>
      <c r="R16" s="24">
        <f t="shared" si="3"/>
        <v>0</v>
      </c>
    </row>
    <row r="17" spans="1:18" ht="15" customHeight="1">
      <c r="A17" s="19">
        <v>11</v>
      </c>
      <c r="B17" s="20" t="s">
        <v>20</v>
      </c>
      <c r="C17" s="11">
        <v>65</v>
      </c>
      <c r="D17" s="21">
        <v>39</v>
      </c>
      <c r="E17" s="11">
        <v>26</v>
      </c>
      <c r="F17" s="21">
        <v>89</v>
      </c>
      <c r="G17" s="11">
        <v>19</v>
      </c>
      <c r="H17" s="21">
        <v>645</v>
      </c>
      <c r="I17" s="11">
        <f t="shared" si="0"/>
        <v>110</v>
      </c>
      <c r="J17" s="24">
        <f t="shared" si="1"/>
        <v>773</v>
      </c>
      <c r="K17" s="11">
        <v>119</v>
      </c>
      <c r="L17" s="21">
        <v>129</v>
      </c>
      <c r="M17" s="11">
        <v>58</v>
      </c>
      <c r="N17" s="21">
        <v>189</v>
      </c>
      <c r="O17" s="11">
        <v>34</v>
      </c>
      <c r="P17" s="21">
        <v>249</v>
      </c>
      <c r="Q17" s="11">
        <f t="shared" si="2"/>
        <v>211</v>
      </c>
      <c r="R17" s="24">
        <f t="shared" si="3"/>
        <v>567</v>
      </c>
    </row>
    <row r="18" spans="1:18" ht="15" customHeight="1">
      <c r="A18" s="19">
        <v>12</v>
      </c>
      <c r="B18" s="20" t="s">
        <v>21</v>
      </c>
      <c r="C18" s="11">
        <v>108</v>
      </c>
      <c r="D18" s="21">
        <v>178</v>
      </c>
      <c r="E18" s="11">
        <v>31</v>
      </c>
      <c r="F18" s="21">
        <v>352</v>
      </c>
      <c r="G18" s="11">
        <v>10</v>
      </c>
      <c r="H18" s="21">
        <v>823</v>
      </c>
      <c r="I18" s="11">
        <f t="shared" si="0"/>
        <v>149</v>
      </c>
      <c r="J18" s="24">
        <f t="shared" si="1"/>
        <v>1353</v>
      </c>
      <c r="K18" s="11">
        <v>400</v>
      </c>
      <c r="L18" s="21">
        <v>566</v>
      </c>
      <c r="M18" s="11">
        <v>154</v>
      </c>
      <c r="N18" s="21">
        <v>775</v>
      </c>
      <c r="O18" s="11">
        <v>2647</v>
      </c>
      <c r="P18" s="21">
        <v>14065</v>
      </c>
      <c r="Q18" s="11">
        <f t="shared" si="2"/>
        <v>3201</v>
      </c>
      <c r="R18" s="24">
        <f t="shared" si="3"/>
        <v>15406</v>
      </c>
    </row>
    <row r="19" spans="1:18" ht="15" customHeight="1">
      <c r="A19" s="19">
        <v>13</v>
      </c>
      <c r="B19" s="20" t="s">
        <v>22</v>
      </c>
      <c r="C19" s="11">
        <v>20</v>
      </c>
      <c r="D19" s="21">
        <v>33</v>
      </c>
      <c r="E19" s="11">
        <v>5</v>
      </c>
      <c r="F19" s="21">
        <v>39</v>
      </c>
      <c r="G19" s="11">
        <v>72</v>
      </c>
      <c r="H19" s="21">
        <v>6707</v>
      </c>
      <c r="I19" s="11">
        <f t="shared" si="0"/>
        <v>97</v>
      </c>
      <c r="J19" s="24">
        <f t="shared" si="1"/>
        <v>6779</v>
      </c>
      <c r="K19" s="11">
        <v>0</v>
      </c>
      <c r="L19" s="21">
        <v>0</v>
      </c>
      <c r="M19" s="11">
        <v>21</v>
      </c>
      <c r="N19" s="21">
        <v>150</v>
      </c>
      <c r="O19" s="11">
        <v>22</v>
      </c>
      <c r="P19" s="21">
        <v>556</v>
      </c>
      <c r="Q19" s="11">
        <f t="shared" si="2"/>
        <v>43</v>
      </c>
      <c r="R19" s="24">
        <f t="shared" si="3"/>
        <v>706</v>
      </c>
    </row>
    <row r="20" spans="1:18" ht="15" customHeight="1">
      <c r="A20" s="19">
        <v>14</v>
      </c>
      <c r="B20" s="20" t="s">
        <v>23</v>
      </c>
      <c r="C20" s="11">
        <v>45</v>
      </c>
      <c r="D20" s="21">
        <v>80</v>
      </c>
      <c r="E20" s="11">
        <v>47</v>
      </c>
      <c r="F20" s="21">
        <v>77</v>
      </c>
      <c r="G20" s="11">
        <v>13</v>
      </c>
      <c r="H20" s="21">
        <v>183</v>
      </c>
      <c r="I20" s="11">
        <f t="shared" si="0"/>
        <v>105</v>
      </c>
      <c r="J20" s="24">
        <f t="shared" si="1"/>
        <v>340</v>
      </c>
      <c r="K20" s="11">
        <v>65</v>
      </c>
      <c r="L20" s="21">
        <v>145</v>
      </c>
      <c r="M20" s="11">
        <v>64</v>
      </c>
      <c r="N20" s="21">
        <v>220</v>
      </c>
      <c r="O20" s="11">
        <v>128</v>
      </c>
      <c r="P20" s="21">
        <v>734</v>
      </c>
      <c r="Q20" s="11">
        <f t="shared" si="2"/>
        <v>257</v>
      </c>
      <c r="R20" s="24">
        <f t="shared" si="3"/>
        <v>1099</v>
      </c>
    </row>
    <row r="21" spans="1:18" ht="15" customHeight="1">
      <c r="A21" s="19">
        <v>15</v>
      </c>
      <c r="B21" s="20" t="s">
        <v>24</v>
      </c>
      <c r="C21" s="187">
        <v>701</v>
      </c>
      <c r="D21" s="188">
        <v>5156</v>
      </c>
      <c r="E21" s="187">
        <v>316</v>
      </c>
      <c r="F21" s="188">
        <v>18004</v>
      </c>
      <c r="G21" s="187">
        <v>346</v>
      </c>
      <c r="H21" s="188">
        <v>52747</v>
      </c>
      <c r="I21" s="11">
        <f>C21+E21+G21</f>
        <v>1363</v>
      </c>
      <c r="J21" s="24">
        <f>D21+F21+H21</f>
        <v>75907</v>
      </c>
      <c r="K21" s="187">
        <v>3720</v>
      </c>
      <c r="L21" s="188">
        <v>18196</v>
      </c>
      <c r="M21" s="187">
        <v>2627</v>
      </c>
      <c r="N21" s="188">
        <v>23308</v>
      </c>
      <c r="O21" s="187">
        <v>1262</v>
      </c>
      <c r="P21" s="188">
        <v>58262</v>
      </c>
      <c r="Q21" s="11">
        <f>K21+M21+O21</f>
        <v>7609</v>
      </c>
      <c r="R21" s="24">
        <f>L21+N21+P21</f>
        <v>99766</v>
      </c>
    </row>
    <row r="22" spans="1:18" ht="15" customHeight="1">
      <c r="A22" s="19">
        <v>16</v>
      </c>
      <c r="B22" s="20" t="s">
        <v>25</v>
      </c>
      <c r="C22" s="11">
        <v>3067</v>
      </c>
      <c r="D22" s="21">
        <v>1105</v>
      </c>
      <c r="E22" s="11">
        <v>20</v>
      </c>
      <c r="F22" s="21">
        <v>200</v>
      </c>
      <c r="G22" s="11">
        <v>10</v>
      </c>
      <c r="H22" s="21">
        <v>1454</v>
      </c>
      <c r="I22" s="11">
        <f t="shared" si="0"/>
        <v>3097</v>
      </c>
      <c r="J22" s="24">
        <f t="shared" si="1"/>
        <v>2759</v>
      </c>
      <c r="K22" s="11">
        <v>405</v>
      </c>
      <c r="L22" s="21">
        <v>929</v>
      </c>
      <c r="M22" s="11">
        <v>230</v>
      </c>
      <c r="N22" s="21">
        <v>792</v>
      </c>
      <c r="O22" s="11">
        <v>38</v>
      </c>
      <c r="P22" s="21">
        <v>970</v>
      </c>
      <c r="Q22" s="11">
        <f t="shared" si="2"/>
        <v>673</v>
      </c>
      <c r="R22" s="24">
        <f t="shared" si="3"/>
        <v>2691</v>
      </c>
    </row>
    <row r="23" spans="1:18" ht="15" customHeight="1">
      <c r="A23" s="19">
        <v>17</v>
      </c>
      <c r="B23" s="20" t="s">
        <v>26</v>
      </c>
      <c r="C23" s="11">
        <v>169</v>
      </c>
      <c r="D23" s="21">
        <v>67</v>
      </c>
      <c r="E23" s="11">
        <v>64</v>
      </c>
      <c r="F23" s="21">
        <v>154</v>
      </c>
      <c r="G23" s="11">
        <v>9</v>
      </c>
      <c r="H23" s="21">
        <v>65</v>
      </c>
      <c r="I23" s="11">
        <f t="shared" si="0"/>
        <v>242</v>
      </c>
      <c r="J23" s="24">
        <f t="shared" si="1"/>
        <v>286</v>
      </c>
      <c r="K23" s="11">
        <v>176</v>
      </c>
      <c r="L23" s="21">
        <v>32</v>
      </c>
      <c r="M23" s="11">
        <v>54</v>
      </c>
      <c r="N23" s="21">
        <v>604</v>
      </c>
      <c r="O23" s="11">
        <v>23</v>
      </c>
      <c r="P23" s="21">
        <v>283</v>
      </c>
      <c r="Q23" s="11">
        <f t="shared" si="2"/>
        <v>253</v>
      </c>
      <c r="R23" s="24">
        <f t="shared" si="3"/>
        <v>919</v>
      </c>
    </row>
    <row r="24" spans="1:18" ht="15" customHeight="1">
      <c r="A24" s="19">
        <v>18</v>
      </c>
      <c r="B24" s="20" t="s">
        <v>27</v>
      </c>
      <c r="C24" s="11">
        <v>243</v>
      </c>
      <c r="D24" s="21">
        <v>470</v>
      </c>
      <c r="E24" s="11">
        <v>43</v>
      </c>
      <c r="F24" s="21">
        <v>256</v>
      </c>
      <c r="G24" s="11">
        <v>152</v>
      </c>
      <c r="H24" s="21">
        <v>1274</v>
      </c>
      <c r="I24" s="11">
        <f t="shared" si="0"/>
        <v>438</v>
      </c>
      <c r="J24" s="24">
        <f t="shared" si="1"/>
        <v>2000</v>
      </c>
      <c r="K24" s="11">
        <v>3147</v>
      </c>
      <c r="L24" s="21">
        <v>6710</v>
      </c>
      <c r="M24" s="11">
        <v>614</v>
      </c>
      <c r="N24" s="21">
        <v>1953</v>
      </c>
      <c r="O24" s="11">
        <v>346</v>
      </c>
      <c r="P24" s="21">
        <v>4218</v>
      </c>
      <c r="Q24" s="11">
        <f t="shared" si="2"/>
        <v>4107</v>
      </c>
      <c r="R24" s="24">
        <f t="shared" si="3"/>
        <v>12881</v>
      </c>
    </row>
    <row r="25" spans="1:18" ht="15" customHeight="1">
      <c r="A25" s="19">
        <v>19</v>
      </c>
      <c r="B25" s="20" t="s">
        <v>28</v>
      </c>
      <c r="C25" s="11">
        <v>0</v>
      </c>
      <c r="D25" s="21">
        <v>0</v>
      </c>
      <c r="E25" s="11">
        <v>0</v>
      </c>
      <c r="F25" s="21">
        <v>0</v>
      </c>
      <c r="G25" s="11">
        <v>0</v>
      </c>
      <c r="H25" s="21">
        <v>0</v>
      </c>
      <c r="I25" s="11">
        <f t="shared" si="0"/>
        <v>0</v>
      </c>
      <c r="J25" s="24">
        <f t="shared" si="1"/>
        <v>0</v>
      </c>
      <c r="K25" s="11">
        <v>0</v>
      </c>
      <c r="L25" s="21">
        <v>0</v>
      </c>
      <c r="M25" s="11">
        <v>0</v>
      </c>
      <c r="N25" s="21">
        <v>0</v>
      </c>
      <c r="O25" s="11">
        <v>0</v>
      </c>
      <c r="P25" s="21">
        <v>0</v>
      </c>
      <c r="Q25" s="11">
        <f t="shared" si="2"/>
        <v>0</v>
      </c>
      <c r="R25" s="24">
        <f t="shared" si="3"/>
        <v>0</v>
      </c>
    </row>
    <row r="26" spans="1:18" ht="15" customHeight="1">
      <c r="A26" s="19">
        <v>20</v>
      </c>
      <c r="B26" s="20" t="s">
        <v>29</v>
      </c>
      <c r="C26" s="11">
        <v>68</v>
      </c>
      <c r="D26" s="21">
        <v>80</v>
      </c>
      <c r="E26" s="11">
        <v>11</v>
      </c>
      <c r="F26" s="21">
        <v>157</v>
      </c>
      <c r="G26" s="11">
        <v>7</v>
      </c>
      <c r="H26" s="21">
        <v>269</v>
      </c>
      <c r="I26" s="11">
        <f t="shared" si="0"/>
        <v>86</v>
      </c>
      <c r="J26" s="24">
        <f t="shared" si="1"/>
        <v>506</v>
      </c>
      <c r="K26" s="11">
        <v>1802</v>
      </c>
      <c r="L26" s="21">
        <v>1264</v>
      </c>
      <c r="M26" s="11">
        <v>203</v>
      </c>
      <c r="N26" s="21">
        <v>1139</v>
      </c>
      <c r="O26" s="11">
        <v>3504</v>
      </c>
      <c r="P26" s="21">
        <v>16786</v>
      </c>
      <c r="Q26" s="11">
        <f t="shared" si="2"/>
        <v>5509</v>
      </c>
      <c r="R26" s="24">
        <f t="shared" si="3"/>
        <v>19189</v>
      </c>
    </row>
    <row r="27" spans="1:18" ht="15" customHeight="1">
      <c r="A27" s="19">
        <v>21</v>
      </c>
      <c r="B27" s="20" t="s">
        <v>30</v>
      </c>
      <c r="C27" s="11">
        <v>0</v>
      </c>
      <c r="D27" s="21">
        <v>0</v>
      </c>
      <c r="E27" s="11">
        <v>0</v>
      </c>
      <c r="F27" s="21">
        <v>0</v>
      </c>
      <c r="G27" s="11">
        <v>0</v>
      </c>
      <c r="H27" s="21">
        <v>0</v>
      </c>
      <c r="I27" s="11">
        <f t="shared" si="0"/>
        <v>0</v>
      </c>
      <c r="J27" s="24">
        <f t="shared" si="1"/>
        <v>0</v>
      </c>
      <c r="K27" s="11">
        <v>0</v>
      </c>
      <c r="L27" s="21">
        <v>0</v>
      </c>
      <c r="M27" s="11">
        <v>0</v>
      </c>
      <c r="N27" s="21">
        <v>0</v>
      </c>
      <c r="O27" s="11">
        <v>0</v>
      </c>
      <c r="P27" s="21">
        <v>0</v>
      </c>
      <c r="Q27" s="11">
        <f t="shared" si="2"/>
        <v>0</v>
      </c>
      <c r="R27" s="24">
        <f t="shared" si="3"/>
        <v>0</v>
      </c>
    </row>
    <row r="28" spans="1:18" s="60" customFormat="1" ht="15" customHeight="1">
      <c r="A28" s="13"/>
      <c r="B28" s="13" t="s">
        <v>31</v>
      </c>
      <c r="C28" s="13">
        <f>SUM(C7:C27)</f>
        <v>17104</v>
      </c>
      <c r="D28" s="22">
        <f aca="true" t="shared" si="4" ref="D28:R28">SUM(D7:D27)</f>
        <v>73825</v>
      </c>
      <c r="E28" s="13">
        <f t="shared" si="4"/>
        <v>1753</v>
      </c>
      <c r="F28" s="22">
        <f t="shared" si="4"/>
        <v>28362</v>
      </c>
      <c r="G28" s="13">
        <f t="shared" si="4"/>
        <v>1088</v>
      </c>
      <c r="H28" s="22">
        <f t="shared" si="4"/>
        <v>74138</v>
      </c>
      <c r="I28" s="13">
        <f t="shared" si="4"/>
        <v>19945</v>
      </c>
      <c r="J28" s="22">
        <f t="shared" si="4"/>
        <v>176325</v>
      </c>
      <c r="K28" s="13">
        <f t="shared" si="4"/>
        <v>26879</v>
      </c>
      <c r="L28" s="22">
        <f t="shared" si="4"/>
        <v>81550</v>
      </c>
      <c r="M28" s="13">
        <f t="shared" si="4"/>
        <v>8082</v>
      </c>
      <c r="N28" s="22">
        <f t="shared" si="4"/>
        <v>43569</v>
      </c>
      <c r="O28" s="13">
        <f t="shared" si="4"/>
        <v>9934</v>
      </c>
      <c r="P28" s="22">
        <f t="shared" si="4"/>
        <v>123350</v>
      </c>
      <c r="Q28" s="13">
        <f t="shared" si="4"/>
        <v>44895</v>
      </c>
      <c r="R28" s="22">
        <f t="shared" si="4"/>
        <v>248469</v>
      </c>
    </row>
    <row r="29" spans="1:18" ht="15" customHeight="1">
      <c r="A29" s="19">
        <v>22</v>
      </c>
      <c r="B29" s="20" t="s">
        <v>32</v>
      </c>
      <c r="C29" s="11">
        <v>1</v>
      </c>
      <c r="D29" s="21">
        <v>10</v>
      </c>
      <c r="E29" s="11">
        <v>0</v>
      </c>
      <c r="F29" s="21">
        <v>0</v>
      </c>
      <c r="G29" s="11">
        <v>0</v>
      </c>
      <c r="H29" s="21">
        <v>0</v>
      </c>
      <c r="I29" s="11">
        <f t="shared" si="0"/>
        <v>1</v>
      </c>
      <c r="J29" s="24">
        <f t="shared" si="1"/>
        <v>10</v>
      </c>
      <c r="K29" s="11">
        <v>18</v>
      </c>
      <c r="L29" s="21">
        <v>348</v>
      </c>
      <c r="M29" s="11">
        <v>0</v>
      </c>
      <c r="N29" s="21">
        <v>0</v>
      </c>
      <c r="O29" s="11">
        <v>0</v>
      </c>
      <c r="P29" s="21">
        <v>0</v>
      </c>
      <c r="Q29" s="11">
        <f t="shared" si="2"/>
        <v>18</v>
      </c>
      <c r="R29" s="24">
        <f t="shared" si="3"/>
        <v>348</v>
      </c>
    </row>
    <row r="30" spans="1:18" ht="15" customHeight="1">
      <c r="A30" s="19">
        <v>23</v>
      </c>
      <c r="B30" s="20" t="s">
        <v>33</v>
      </c>
      <c r="C30" s="11">
        <v>0</v>
      </c>
      <c r="D30" s="21">
        <v>0</v>
      </c>
      <c r="E30" s="11">
        <v>0</v>
      </c>
      <c r="F30" s="21">
        <v>0</v>
      </c>
      <c r="G30" s="11">
        <v>0</v>
      </c>
      <c r="H30" s="21">
        <v>0</v>
      </c>
      <c r="I30" s="11">
        <f t="shared" si="0"/>
        <v>0</v>
      </c>
      <c r="J30" s="24">
        <f t="shared" si="1"/>
        <v>0</v>
      </c>
      <c r="K30" s="11">
        <v>0</v>
      </c>
      <c r="L30" s="21">
        <v>0</v>
      </c>
      <c r="M30" s="11">
        <v>0</v>
      </c>
      <c r="N30" s="21">
        <v>0</v>
      </c>
      <c r="O30" s="11">
        <v>0</v>
      </c>
      <c r="P30" s="21">
        <v>0</v>
      </c>
      <c r="Q30" s="11">
        <f t="shared" si="2"/>
        <v>0</v>
      </c>
      <c r="R30" s="24">
        <f t="shared" si="3"/>
        <v>0</v>
      </c>
    </row>
    <row r="31" spans="1:18" ht="15" customHeight="1">
      <c r="A31" s="19">
        <v>24</v>
      </c>
      <c r="B31" s="20" t="s">
        <v>34</v>
      </c>
      <c r="C31" s="11">
        <v>130</v>
      </c>
      <c r="D31" s="21">
        <v>517</v>
      </c>
      <c r="E31" s="11">
        <v>67</v>
      </c>
      <c r="F31" s="21">
        <v>421</v>
      </c>
      <c r="G31" s="11">
        <v>4</v>
      </c>
      <c r="H31" s="21">
        <v>72</v>
      </c>
      <c r="I31" s="11">
        <f t="shared" si="0"/>
        <v>201</v>
      </c>
      <c r="J31" s="24">
        <f t="shared" si="1"/>
        <v>1010</v>
      </c>
      <c r="K31" s="11">
        <v>138</v>
      </c>
      <c r="L31" s="21">
        <v>172</v>
      </c>
      <c r="M31" s="11">
        <v>212</v>
      </c>
      <c r="N31" s="21">
        <v>281</v>
      </c>
      <c r="O31" s="11">
        <v>66</v>
      </c>
      <c r="P31" s="21">
        <v>343</v>
      </c>
      <c r="Q31" s="11">
        <f t="shared" si="2"/>
        <v>416</v>
      </c>
      <c r="R31" s="24">
        <f t="shared" si="3"/>
        <v>796</v>
      </c>
    </row>
    <row r="32" spans="1:18" ht="15" customHeight="1">
      <c r="A32" s="19">
        <v>25</v>
      </c>
      <c r="B32" s="20" t="s">
        <v>35</v>
      </c>
      <c r="C32" s="11">
        <v>2</v>
      </c>
      <c r="D32" s="21">
        <v>5</v>
      </c>
      <c r="E32" s="11">
        <v>0</v>
      </c>
      <c r="F32" s="21">
        <v>0</v>
      </c>
      <c r="G32" s="11">
        <v>1</v>
      </c>
      <c r="H32" s="21">
        <v>27</v>
      </c>
      <c r="I32" s="11">
        <f t="shared" si="0"/>
        <v>3</v>
      </c>
      <c r="J32" s="24">
        <f t="shared" si="1"/>
        <v>32</v>
      </c>
      <c r="K32" s="11">
        <v>0</v>
      </c>
      <c r="L32" s="21">
        <v>0</v>
      </c>
      <c r="M32" s="11">
        <v>0</v>
      </c>
      <c r="N32" s="21">
        <v>0</v>
      </c>
      <c r="O32" s="11">
        <v>1</v>
      </c>
      <c r="P32" s="21">
        <v>25</v>
      </c>
      <c r="Q32" s="11">
        <f t="shared" si="2"/>
        <v>1</v>
      </c>
      <c r="R32" s="24">
        <f t="shared" si="3"/>
        <v>25</v>
      </c>
    </row>
    <row r="33" spans="1:18" ht="15" customHeight="1">
      <c r="A33" s="19">
        <v>26</v>
      </c>
      <c r="B33" s="20" t="s">
        <v>36</v>
      </c>
      <c r="C33" s="11">
        <v>115</v>
      </c>
      <c r="D33" s="21">
        <v>1185</v>
      </c>
      <c r="E33" s="11">
        <v>7</v>
      </c>
      <c r="F33" s="21">
        <v>302</v>
      </c>
      <c r="G33" s="11">
        <v>6</v>
      </c>
      <c r="H33" s="21">
        <v>8087</v>
      </c>
      <c r="I33" s="11">
        <f t="shared" si="0"/>
        <v>128</v>
      </c>
      <c r="J33" s="24">
        <f t="shared" si="1"/>
        <v>9574</v>
      </c>
      <c r="K33" s="11">
        <v>123</v>
      </c>
      <c r="L33" s="21">
        <v>143</v>
      </c>
      <c r="M33" s="11">
        <v>61</v>
      </c>
      <c r="N33" s="21">
        <v>434</v>
      </c>
      <c r="O33" s="11">
        <v>1139</v>
      </c>
      <c r="P33" s="21">
        <v>4425</v>
      </c>
      <c r="Q33" s="11">
        <f t="shared" si="2"/>
        <v>1323</v>
      </c>
      <c r="R33" s="24">
        <f t="shared" si="3"/>
        <v>5002</v>
      </c>
    </row>
    <row r="34" spans="1:18" ht="15" customHeight="1">
      <c r="A34" s="19">
        <v>27</v>
      </c>
      <c r="B34" s="20" t="s">
        <v>37</v>
      </c>
      <c r="C34" s="11">
        <v>560</v>
      </c>
      <c r="D34" s="21">
        <v>2800</v>
      </c>
      <c r="E34" s="11">
        <v>218</v>
      </c>
      <c r="F34" s="21">
        <v>3365</v>
      </c>
      <c r="G34" s="11">
        <v>24</v>
      </c>
      <c r="H34" s="21">
        <v>11012</v>
      </c>
      <c r="I34" s="11">
        <f t="shared" si="0"/>
        <v>802</v>
      </c>
      <c r="J34" s="24">
        <f t="shared" si="1"/>
        <v>17177</v>
      </c>
      <c r="K34" s="11">
        <v>2244</v>
      </c>
      <c r="L34" s="21">
        <v>4425</v>
      </c>
      <c r="M34" s="11">
        <v>1145</v>
      </c>
      <c r="N34" s="21">
        <v>11454</v>
      </c>
      <c r="O34" s="11">
        <v>462</v>
      </c>
      <c r="P34" s="21">
        <v>112552</v>
      </c>
      <c r="Q34" s="11">
        <f t="shared" si="2"/>
        <v>3851</v>
      </c>
      <c r="R34" s="24">
        <f t="shared" si="3"/>
        <v>128431</v>
      </c>
    </row>
    <row r="35" spans="1:18" s="60" customFormat="1" ht="15" customHeight="1">
      <c r="A35" s="13"/>
      <c r="B35" s="13" t="s">
        <v>31</v>
      </c>
      <c r="C35" s="13">
        <f>SUM(C29:C34)</f>
        <v>808</v>
      </c>
      <c r="D35" s="22">
        <f aca="true" t="shared" si="5" ref="D35:R35">SUM(D29:D34)</f>
        <v>4517</v>
      </c>
      <c r="E35" s="13">
        <f t="shared" si="5"/>
        <v>292</v>
      </c>
      <c r="F35" s="22">
        <f t="shared" si="5"/>
        <v>4088</v>
      </c>
      <c r="G35" s="13">
        <f t="shared" si="5"/>
        <v>35</v>
      </c>
      <c r="H35" s="22">
        <f t="shared" si="5"/>
        <v>19198</v>
      </c>
      <c r="I35" s="13">
        <f t="shared" si="5"/>
        <v>1135</v>
      </c>
      <c r="J35" s="22">
        <f t="shared" si="5"/>
        <v>27803</v>
      </c>
      <c r="K35" s="13">
        <f t="shared" si="5"/>
        <v>2523</v>
      </c>
      <c r="L35" s="22">
        <f t="shared" si="5"/>
        <v>5088</v>
      </c>
      <c r="M35" s="13">
        <f t="shared" si="5"/>
        <v>1418</v>
      </c>
      <c r="N35" s="22">
        <f t="shared" si="5"/>
        <v>12169</v>
      </c>
      <c r="O35" s="13">
        <f t="shared" si="5"/>
        <v>1668</v>
      </c>
      <c r="P35" s="22">
        <f t="shared" si="5"/>
        <v>117345</v>
      </c>
      <c r="Q35" s="13">
        <f t="shared" si="5"/>
        <v>5609</v>
      </c>
      <c r="R35" s="22">
        <f t="shared" si="5"/>
        <v>134602</v>
      </c>
    </row>
    <row r="36" spans="1:18" ht="15" customHeight="1">
      <c r="A36" s="19">
        <v>28</v>
      </c>
      <c r="B36" s="20" t="s">
        <v>38</v>
      </c>
      <c r="C36" s="11">
        <v>129</v>
      </c>
      <c r="D36" s="21">
        <v>10609</v>
      </c>
      <c r="E36" s="11">
        <v>49</v>
      </c>
      <c r="F36" s="21">
        <v>3298</v>
      </c>
      <c r="G36" s="11">
        <v>144</v>
      </c>
      <c r="H36" s="21">
        <v>19758</v>
      </c>
      <c r="I36" s="11">
        <f t="shared" si="0"/>
        <v>322</v>
      </c>
      <c r="J36" s="24">
        <f t="shared" si="1"/>
        <v>33665</v>
      </c>
      <c r="K36" s="11">
        <v>1182</v>
      </c>
      <c r="L36" s="21">
        <v>31143</v>
      </c>
      <c r="M36" s="11">
        <v>197</v>
      </c>
      <c r="N36" s="21">
        <v>5731</v>
      </c>
      <c r="O36" s="11">
        <v>744</v>
      </c>
      <c r="P36" s="21">
        <v>29232</v>
      </c>
      <c r="Q36" s="11">
        <f t="shared" si="2"/>
        <v>2123</v>
      </c>
      <c r="R36" s="24">
        <f t="shared" si="3"/>
        <v>66106</v>
      </c>
    </row>
    <row r="37" spans="1:18" ht="15" customHeight="1">
      <c r="A37" s="19">
        <v>29</v>
      </c>
      <c r="B37" s="20" t="s">
        <v>39</v>
      </c>
      <c r="C37" s="11">
        <v>0</v>
      </c>
      <c r="D37" s="21">
        <v>0</v>
      </c>
      <c r="E37" s="11">
        <v>0</v>
      </c>
      <c r="F37" s="21">
        <v>0</v>
      </c>
      <c r="G37" s="11">
        <v>0</v>
      </c>
      <c r="H37" s="21">
        <v>0</v>
      </c>
      <c r="I37" s="11">
        <f t="shared" si="0"/>
        <v>0</v>
      </c>
      <c r="J37" s="24">
        <f t="shared" si="1"/>
        <v>0</v>
      </c>
      <c r="K37" s="11">
        <v>0</v>
      </c>
      <c r="L37" s="21">
        <v>0</v>
      </c>
      <c r="M37" s="11">
        <v>0</v>
      </c>
      <c r="N37" s="21">
        <v>0</v>
      </c>
      <c r="O37" s="11">
        <v>0</v>
      </c>
      <c r="P37" s="21">
        <v>0</v>
      </c>
      <c r="Q37" s="11">
        <f t="shared" si="2"/>
        <v>0</v>
      </c>
      <c r="R37" s="24">
        <f t="shared" si="3"/>
        <v>0</v>
      </c>
    </row>
    <row r="38" spans="1:18" ht="15" customHeight="1">
      <c r="A38" s="19">
        <v>30</v>
      </c>
      <c r="B38" s="20" t="s">
        <v>40</v>
      </c>
      <c r="C38" s="11">
        <v>0</v>
      </c>
      <c r="D38" s="21">
        <v>0</v>
      </c>
      <c r="E38" s="11">
        <v>0</v>
      </c>
      <c r="F38" s="21">
        <v>0</v>
      </c>
      <c r="G38" s="11">
        <v>0</v>
      </c>
      <c r="H38" s="21">
        <v>0</v>
      </c>
      <c r="I38" s="11">
        <f t="shared" si="0"/>
        <v>0</v>
      </c>
      <c r="J38" s="24">
        <f t="shared" si="1"/>
        <v>0</v>
      </c>
      <c r="K38" s="11">
        <v>0</v>
      </c>
      <c r="L38" s="21">
        <v>0</v>
      </c>
      <c r="M38" s="11">
        <v>0</v>
      </c>
      <c r="N38" s="21">
        <v>0</v>
      </c>
      <c r="O38" s="11">
        <v>0</v>
      </c>
      <c r="P38" s="21">
        <v>0</v>
      </c>
      <c r="Q38" s="11">
        <f t="shared" si="2"/>
        <v>0</v>
      </c>
      <c r="R38" s="24">
        <f t="shared" si="3"/>
        <v>0</v>
      </c>
    </row>
    <row r="39" spans="1:18" ht="15" customHeight="1">
      <c r="A39" s="19">
        <v>31</v>
      </c>
      <c r="B39" s="20" t="s">
        <v>41</v>
      </c>
      <c r="C39" s="11">
        <v>33</v>
      </c>
      <c r="D39" s="21">
        <v>703</v>
      </c>
      <c r="E39" s="11">
        <v>870</v>
      </c>
      <c r="F39" s="21">
        <v>5620</v>
      </c>
      <c r="G39" s="11">
        <v>232</v>
      </c>
      <c r="H39" s="21">
        <v>8537</v>
      </c>
      <c r="I39" s="11">
        <f t="shared" si="0"/>
        <v>1135</v>
      </c>
      <c r="J39" s="24">
        <f t="shared" si="1"/>
        <v>14860</v>
      </c>
      <c r="K39" s="11">
        <v>1193</v>
      </c>
      <c r="L39" s="21">
        <v>3025</v>
      </c>
      <c r="M39" s="11">
        <v>37965</v>
      </c>
      <c r="N39" s="21">
        <v>27639</v>
      </c>
      <c r="O39" s="11">
        <v>1189</v>
      </c>
      <c r="P39" s="21">
        <v>20393</v>
      </c>
      <c r="Q39" s="11">
        <f t="shared" si="2"/>
        <v>40347</v>
      </c>
      <c r="R39" s="24">
        <f t="shared" si="3"/>
        <v>51057</v>
      </c>
    </row>
    <row r="40" spans="1:18" ht="15" customHeight="1">
      <c r="A40" s="19">
        <v>32</v>
      </c>
      <c r="B40" s="20" t="s">
        <v>42</v>
      </c>
      <c r="C40" s="11">
        <v>14</v>
      </c>
      <c r="D40" s="21">
        <v>808</v>
      </c>
      <c r="E40" s="11">
        <v>243</v>
      </c>
      <c r="F40" s="21">
        <v>23105</v>
      </c>
      <c r="G40" s="11">
        <v>97</v>
      </c>
      <c r="H40" s="21">
        <v>14000</v>
      </c>
      <c r="I40" s="11">
        <f t="shared" si="0"/>
        <v>354</v>
      </c>
      <c r="J40" s="24">
        <f t="shared" si="1"/>
        <v>37913</v>
      </c>
      <c r="K40" s="11">
        <v>130</v>
      </c>
      <c r="L40" s="21">
        <v>4699</v>
      </c>
      <c r="M40" s="11">
        <v>900</v>
      </c>
      <c r="N40" s="21">
        <v>29139</v>
      </c>
      <c r="O40" s="11">
        <v>1441</v>
      </c>
      <c r="P40" s="21">
        <v>21229</v>
      </c>
      <c r="Q40" s="11">
        <f t="shared" si="2"/>
        <v>2471</v>
      </c>
      <c r="R40" s="24">
        <f t="shared" si="3"/>
        <v>55067</v>
      </c>
    </row>
    <row r="41" spans="1:18" ht="15" customHeight="1">
      <c r="A41" s="19">
        <v>33</v>
      </c>
      <c r="B41" s="20" t="s">
        <v>43</v>
      </c>
      <c r="C41" s="11">
        <v>0</v>
      </c>
      <c r="D41" s="21">
        <v>0</v>
      </c>
      <c r="E41" s="11">
        <v>0</v>
      </c>
      <c r="F41" s="21">
        <v>0</v>
      </c>
      <c r="G41" s="11">
        <v>0</v>
      </c>
      <c r="H41" s="21">
        <v>0</v>
      </c>
      <c r="I41" s="11">
        <f t="shared" si="0"/>
        <v>0</v>
      </c>
      <c r="J41" s="24">
        <f t="shared" si="1"/>
        <v>0</v>
      </c>
      <c r="K41" s="11">
        <v>0</v>
      </c>
      <c r="L41" s="21">
        <v>0</v>
      </c>
      <c r="M41" s="11">
        <v>0</v>
      </c>
      <c r="N41" s="21">
        <v>0</v>
      </c>
      <c r="O41" s="11">
        <v>0</v>
      </c>
      <c r="P41" s="21">
        <v>0</v>
      </c>
      <c r="Q41" s="11">
        <f t="shared" si="2"/>
        <v>0</v>
      </c>
      <c r="R41" s="24">
        <f t="shared" si="3"/>
        <v>0</v>
      </c>
    </row>
    <row r="42" spans="1:18" ht="15" customHeight="1">
      <c r="A42" s="19">
        <v>34</v>
      </c>
      <c r="B42" s="20" t="s">
        <v>44</v>
      </c>
      <c r="C42" s="11">
        <v>0</v>
      </c>
      <c r="D42" s="21">
        <v>0</v>
      </c>
      <c r="E42" s="11">
        <v>0</v>
      </c>
      <c r="F42" s="21">
        <v>0</v>
      </c>
      <c r="G42" s="11">
        <v>0</v>
      </c>
      <c r="H42" s="21">
        <v>0</v>
      </c>
      <c r="I42" s="11">
        <f t="shared" si="0"/>
        <v>0</v>
      </c>
      <c r="J42" s="24">
        <f t="shared" si="1"/>
        <v>0</v>
      </c>
      <c r="K42" s="11">
        <v>0</v>
      </c>
      <c r="L42" s="21">
        <v>0</v>
      </c>
      <c r="M42" s="11">
        <v>0</v>
      </c>
      <c r="N42" s="21">
        <v>0</v>
      </c>
      <c r="O42" s="11">
        <v>0</v>
      </c>
      <c r="P42" s="21">
        <v>0</v>
      </c>
      <c r="Q42" s="11">
        <f t="shared" si="2"/>
        <v>0</v>
      </c>
      <c r="R42" s="24">
        <f t="shared" si="3"/>
        <v>0</v>
      </c>
    </row>
    <row r="43" spans="1:18" ht="15" customHeight="1">
      <c r="A43" s="19">
        <v>35</v>
      </c>
      <c r="B43" s="20" t="s">
        <v>45</v>
      </c>
      <c r="C43" s="11">
        <v>0</v>
      </c>
      <c r="D43" s="21">
        <v>0</v>
      </c>
      <c r="E43" s="11">
        <v>1</v>
      </c>
      <c r="F43" s="21">
        <v>25</v>
      </c>
      <c r="G43" s="11">
        <v>2</v>
      </c>
      <c r="H43" s="21">
        <v>120</v>
      </c>
      <c r="I43" s="11">
        <f t="shared" si="0"/>
        <v>3</v>
      </c>
      <c r="J43" s="24">
        <f t="shared" si="1"/>
        <v>145</v>
      </c>
      <c r="K43" s="11">
        <v>0</v>
      </c>
      <c r="L43" s="21">
        <v>0</v>
      </c>
      <c r="M43" s="11">
        <v>1</v>
      </c>
      <c r="N43" s="21">
        <v>7</v>
      </c>
      <c r="O43" s="11">
        <v>1</v>
      </c>
      <c r="P43" s="21">
        <v>11</v>
      </c>
      <c r="Q43" s="11">
        <f t="shared" si="2"/>
        <v>2</v>
      </c>
      <c r="R43" s="24">
        <f t="shared" si="3"/>
        <v>18</v>
      </c>
    </row>
    <row r="44" spans="1:18" ht="15" customHeight="1">
      <c r="A44" s="19">
        <v>36</v>
      </c>
      <c r="B44" s="20" t="s">
        <v>46</v>
      </c>
      <c r="C44" s="11">
        <v>0</v>
      </c>
      <c r="D44" s="21">
        <v>0</v>
      </c>
      <c r="E44" s="11">
        <v>0</v>
      </c>
      <c r="F44" s="21">
        <v>0</v>
      </c>
      <c r="G44" s="11">
        <v>0</v>
      </c>
      <c r="H44" s="21">
        <v>0</v>
      </c>
      <c r="I44" s="11">
        <f t="shared" si="0"/>
        <v>0</v>
      </c>
      <c r="J44" s="24">
        <f t="shared" si="1"/>
        <v>0</v>
      </c>
      <c r="K44" s="11">
        <v>320</v>
      </c>
      <c r="L44" s="21">
        <v>2112</v>
      </c>
      <c r="M44" s="11">
        <v>0</v>
      </c>
      <c r="N44" s="21">
        <v>0</v>
      </c>
      <c r="O44" s="11">
        <v>0</v>
      </c>
      <c r="P44" s="21">
        <v>0</v>
      </c>
      <c r="Q44" s="11">
        <f t="shared" si="2"/>
        <v>320</v>
      </c>
      <c r="R44" s="24">
        <f t="shared" si="3"/>
        <v>2112</v>
      </c>
    </row>
    <row r="45" spans="1:18" ht="15" customHeight="1">
      <c r="A45" s="19">
        <v>37</v>
      </c>
      <c r="B45" s="20" t="s">
        <v>47</v>
      </c>
      <c r="C45" s="11">
        <v>0</v>
      </c>
      <c r="D45" s="21">
        <v>0</v>
      </c>
      <c r="E45" s="11">
        <v>0</v>
      </c>
      <c r="F45" s="21">
        <v>0</v>
      </c>
      <c r="G45" s="11">
        <v>0</v>
      </c>
      <c r="H45" s="21">
        <v>0</v>
      </c>
      <c r="I45" s="11">
        <f t="shared" si="0"/>
        <v>0</v>
      </c>
      <c r="J45" s="24">
        <f t="shared" si="1"/>
        <v>0</v>
      </c>
      <c r="K45" s="11">
        <v>0</v>
      </c>
      <c r="L45" s="21">
        <v>0</v>
      </c>
      <c r="M45" s="11">
        <v>0</v>
      </c>
      <c r="N45" s="21">
        <v>0</v>
      </c>
      <c r="O45" s="11">
        <v>0</v>
      </c>
      <c r="P45" s="21">
        <v>0</v>
      </c>
      <c r="Q45" s="11">
        <f t="shared" si="2"/>
        <v>0</v>
      </c>
      <c r="R45" s="24">
        <f t="shared" si="3"/>
        <v>0</v>
      </c>
    </row>
    <row r="46" spans="1:18" ht="15" customHeight="1">
      <c r="A46" s="19">
        <v>38</v>
      </c>
      <c r="B46" s="20" t="s">
        <v>48</v>
      </c>
      <c r="C46" s="11">
        <v>11</v>
      </c>
      <c r="D46" s="21">
        <v>11</v>
      </c>
      <c r="E46" s="11">
        <v>2</v>
      </c>
      <c r="F46" s="21">
        <v>40</v>
      </c>
      <c r="G46" s="11">
        <v>6</v>
      </c>
      <c r="H46" s="21">
        <v>407</v>
      </c>
      <c r="I46" s="11">
        <f t="shared" si="0"/>
        <v>19</v>
      </c>
      <c r="J46" s="24">
        <f t="shared" si="1"/>
        <v>458</v>
      </c>
      <c r="K46" s="11">
        <v>0</v>
      </c>
      <c r="L46" s="21">
        <v>0</v>
      </c>
      <c r="M46" s="11">
        <v>0</v>
      </c>
      <c r="N46" s="21">
        <v>0</v>
      </c>
      <c r="O46" s="11">
        <v>0</v>
      </c>
      <c r="P46" s="21">
        <v>0</v>
      </c>
      <c r="Q46" s="11">
        <f t="shared" si="2"/>
        <v>0</v>
      </c>
      <c r="R46" s="24">
        <f t="shared" si="3"/>
        <v>0</v>
      </c>
    </row>
    <row r="47" spans="1:18" ht="15" customHeight="1">
      <c r="A47" s="19">
        <v>39</v>
      </c>
      <c r="B47" s="20" t="s">
        <v>49</v>
      </c>
      <c r="C47" s="11">
        <v>12</v>
      </c>
      <c r="D47" s="21">
        <v>15</v>
      </c>
      <c r="E47" s="11">
        <v>0</v>
      </c>
      <c r="F47" s="21">
        <v>0</v>
      </c>
      <c r="G47" s="11">
        <v>0</v>
      </c>
      <c r="H47" s="21">
        <v>0</v>
      </c>
      <c r="I47" s="11">
        <f t="shared" si="0"/>
        <v>12</v>
      </c>
      <c r="J47" s="24">
        <f t="shared" si="1"/>
        <v>15</v>
      </c>
      <c r="K47" s="11">
        <v>13</v>
      </c>
      <c r="L47" s="21">
        <v>13</v>
      </c>
      <c r="M47" s="11">
        <v>40</v>
      </c>
      <c r="N47" s="21">
        <v>118</v>
      </c>
      <c r="O47" s="11">
        <v>57</v>
      </c>
      <c r="P47" s="21">
        <v>581</v>
      </c>
      <c r="Q47" s="11">
        <f t="shared" si="2"/>
        <v>110</v>
      </c>
      <c r="R47" s="24">
        <f t="shared" si="3"/>
        <v>712</v>
      </c>
    </row>
    <row r="48" spans="1:18" ht="15" customHeight="1">
      <c r="A48" s="19">
        <v>40</v>
      </c>
      <c r="B48" s="20" t="s">
        <v>50</v>
      </c>
      <c r="C48" s="11">
        <v>0</v>
      </c>
      <c r="D48" s="21">
        <v>0</v>
      </c>
      <c r="E48" s="11">
        <v>0</v>
      </c>
      <c r="F48" s="21">
        <v>0</v>
      </c>
      <c r="G48" s="11">
        <v>0</v>
      </c>
      <c r="H48" s="21">
        <v>0</v>
      </c>
      <c r="I48" s="11">
        <f t="shared" si="0"/>
        <v>0</v>
      </c>
      <c r="J48" s="24">
        <f t="shared" si="1"/>
        <v>0</v>
      </c>
      <c r="K48" s="11">
        <v>0</v>
      </c>
      <c r="L48" s="21">
        <v>0</v>
      </c>
      <c r="M48" s="11">
        <v>0</v>
      </c>
      <c r="N48" s="21">
        <v>0</v>
      </c>
      <c r="O48" s="11">
        <v>0</v>
      </c>
      <c r="P48" s="21">
        <v>0</v>
      </c>
      <c r="Q48" s="11">
        <f t="shared" si="2"/>
        <v>0</v>
      </c>
      <c r="R48" s="24">
        <f t="shared" si="3"/>
        <v>0</v>
      </c>
    </row>
    <row r="49" spans="1:18" ht="15" customHeight="1">
      <c r="A49" s="19">
        <v>41</v>
      </c>
      <c r="B49" s="20" t="s">
        <v>51</v>
      </c>
      <c r="C49" s="11">
        <v>29</v>
      </c>
      <c r="D49" s="21">
        <v>41</v>
      </c>
      <c r="E49" s="11">
        <v>5</v>
      </c>
      <c r="F49" s="21">
        <v>337</v>
      </c>
      <c r="G49" s="11">
        <v>7</v>
      </c>
      <c r="H49" s="21">
        <v>565</v>
      </c>
      <c r="I49" s="11">
        <f t="shared" si="0"/>
        <v>41</v>
      </c>
      <c r="J49" s="24">
        <f t="shared" si="1"/>
        <v>943</v>
      </c>
      <c r="K49" s="11">
        <v>122</v>
      </c>
      <c r="L49" s="21">
        <v>36</v>
      </c>
      <c r="M49" s="11">
        <v>20</v>
      </c>
      <c r="N49" s="21">
        <v>998</v>
      </c>
      <c r="O49" s="11">
        <v>38</v>
      </c>
      <c r="P49" s="21">
        <v>1039</v>
      </c>
      <c r="Q49" s="11">
        <f t="shared" si="2"/>
        <v>180</v>
      </c>
      <c r="R49" s="24">
        <f t="shared" si="3"/>
        <v>2073</v>
      </c>
    </row>
    <row r="50" spans="1:18" ht="15" customHeight="1">
      <c r="A50" s="19">
        <v>42</v>
      </c>
      <c r="B50" s="20" t="s">
        <v>52</v>
      </c>
      <c r="C50" s="11">
        <v>0</v>
      </c>
      <c r="D50" s="21">
        <v>0</v>
      </c>
      <c r="E50" s="11">
        <v>0</v>
      </c>
      <c r="F50" s="21">
        <v>0</v>
      </c>
      <c r="G50" s="11">
        <v>0</v>
      </c>
      <c r="H50" s="21">
        <v>0</v>
      </c>
      <c r="I50" s="11">
        <f t="shared" si="0"/>
        <v>0</v>
      </c>
      <c r="J50" s="24">
        <f t="shared" si="1"/>
        <v>0</v>
      </c>
      <c r="K50" s="11">
        <v>0</v>
      </c>
      <c r="L50" s="21">
        <v>0</v>
      </c>
      <c r="M50" s="11">
        <v>0</v>
      </c>
      <c r="N50" s="21">
        <v>0</v>
      </c>
      <c r="O50" s="11">
        <v>0</v>
      </c>
      <c r="P50" s="21">
        <v>0</v>
      </c>
      <c r="Q50" s="11">
        <f t="shared" si="2"/>
        <v>0</v>
      </c>
      <c r="R50" s="24">
        <f t="shared" si="3"/>
        <v>0</v>
      </c>
    </row>
    <row r="51" spans="1:18" ht="15" customHeight="1">
      <c r="A51" s="19">
        <v>43</v>
      </c>
      <c r="B51" s="20" t="s">
        <v>53</v>
      </c>
      <c r="C51" s="11">
        <v>0</v>
      </c>
      <c r="D51" s="21">
        <v>0</v>
      </c>
      <c r="E51" s="11">
        <v>0</v>
      </c>
      <c r="F51" s="21">
        <v>0</v>
      </c>
      <c r="G51" s="11">
        <v>0</v>
      </c>
      <c r="H51" s="21">
        <v>0</v>
      </c>
      <c r="I51" s="11">
        <f t="shared" si="0"/>
        <v>0</v>
      </c>
      <c r="J51" s="24">
        <f t="shared" si="1"/>
        <v>0</v>
      </c>
      <c r="K51" s="11">
        <v>0</v>
      </c>
      <c r="L51" s="21">
        <v>0</v>
      </c>
      <c r="M51" s="11">
        <v>0</v>
      </c>
      <c r="N51" s="21">
        <v>0</v>
      </c>
      <c r="O51" s="11">
        <v>0</v>
      </c>
      <c r="P51" s="21">
        <v>0</v>
      </c>
      <c r="Q51" s="11">
        <f t="shared" si="2"/>
        <v>0</v>
      </c>
      <c r="R51" s="24">
        <f t="shared" si="3"/>
        <v>0</v>
      </c>
    </row>
    <row r="52" spans="1:18" ht="15" customHeight="1">
      <c r="A52" s="19">
        <v>44</v>
      </c>
      <c r="B52" s="20" t="s">
        <v>54</v>
      </c>
      <c r="C52" s="11">
        <v>0</v>
      </c>
      <c r="D52" s="21">
        <v>0</v>
      </c>
      <c r="E52" s="11">
        <v>0</v>
      </c>
      <c r="F52" s="21">
        <v>0</v>
      </c>
      <c r="G52" s="11">
        <v>0</v>
      </c>
      <c r="H52" s="21">
        <v>0</v>
      </c>
      <c r="I52" s="11">
        <f t="shared" si="0"/>
        <v>0</v>
      </c>
      <c r="J52" s="24">
        <f t="shared" si="1"/>
        <v>0</v>
      </c>
      <c r="K52" s="11">
        <v>0</v>
      </c>
      <c r="L52" s="21">
        <v>0</v>
      </c>
      <c r="M52" s="11">
        <v>0</v>
      </c>
      <c r="N52" s="21">
        <v>0</v>
      </c>
      <c r="O52" s="11">
        <v>0</v>
      </c>
      <c r="P52" s="21">
        <v>0</v>
      </c>
      <c r="Q52" s="11">
        <f t="shared" si="2"/>
        <v>0</v>
      </c>
      <c r="R52" s="24">
        <f t="shared" si="3"/>
        <v>0</v>
      </c>
    </row>
    <row r="53" spans="1:18" ht="15" customHeight="1">
      <c r="A53" s="19">
        <v>45</v>
      </c>
      <c r="B53" s="20" t="s">
        <v>55</v>
      </c>
      <c r="C53" s="11">
        <v>0</v>
      </c>
      <c r="D53" s="21">
        <v>0</v>
      </c>
      <c r="E53" s="11">
        <v>0</v>
      </c>
      <c r="F53" s="21">
        <v>0</v>
      </c>
      <c r="G53" s="11">
        <v>0</v>
      </c>
      <c r="H53" s="21">
        <v>0</v>
      </c>
      <c r="I53" s="11">
        <f t="shared" si="0"/>
        <v>0</v>
      </c>
      <c r="J53" s="24">
        <f t="shared" si="1"/>
        <v>0</v>
      </c>
      <c r="K53" s="11">
        <v>0</v>
      </c>
      <c r="L53" s="21">
        <v>0</v>
      </c>
      <c r="M53" s="11">
        <v>0</v>
      </c>
      <c r="N53" s="21">
        <v>0</v>
      </c>
      <c r="O53" s="11">
        <v>0</v>
      </c>
      <c r="P53" s="21">
        <v>0</v>
      </c>
      <c r="Q53" s="11">
        <f t="shared" si="2"/>
        <v>0</v>
      </c>
      <c r="R53" s="24">
        <f t="shared" si="3"/>
        <v>0</v>
      </c>
    </row>
    <row r="54" spans="1:18" ht="15" customHeight="1">
      <c r="A54" s="19">
        <v>46</v>
      </c>
      <c r="B54" s="20" t="s">
        <v>315</v>
      </c>
      <c r="C54" s="11">
        <v>0</v>
      </c>
      <c r="D54" s="21">
        <v>0</v>
      </c>
      <c r="E54" s="11">
        <v>0</v>
      </c>
      <c r="F54" s="21">
        <v>0</v>
      </c>
      <c r="G54" s="11">
        <v>0</v>
      </c>
      <c r="H54" s="21">
        <v>0</v>
      </c>
      <c r="I54" s="11">
        <f t="shared" si="0"/>
        <v>0</v>
      </c>
      <c r="J54" s="24">
        <f t="shared" si="1"/>
        <v>0</v>
      </c>
      <c r="K54" s="11">
        <v>0</v>
      </c>
      <c r="L54" s="21">
        <v>0</v>
      </c>
      <c r="M54" s="11">
        <v>0</v>
      </c>
      <c r="N54" s="21">
        <v>0</v>
      </c>
      <c r="O54" s="11">
        <v>0</v>
      </c>
      <c r="P54" s="21">
        <v>0</v>
      </c>
      <c r="Q54" s="11">
        <f t="shared" si="2"/>
        <v>0</v>
      </c>
      <c r="R54" s="24">
        <f t="shared" si="3"/>
        <v>0</v>
      </c>
    </row>
    <row r="55" spans="1:18" s="60" customFormat="1" ht="15" customHeight="1">
      <c r="A55" s="13"/>
      <c r="B55" s="13" t="s">
        <v>31</v>
      </c>
      <c r="C55" s="13">
        <f>SUM(C36:C54)</f>
        <v>228</v>
      </c>
      <c r="D55" s="22">
        <f aca="true" t="shared" si="6" ref="D55:R55">SUM(D36:D54)</f>
        <v>12187</v>
      </c>
      <c r="E55" s="13">
        <f t="shared" si="6"/>
        <v>1170</v>
      </c>
      <c r="F55" s="22">
        <f t="shared" si="6"/>
        <v>32425</v>
      </c>
      <c r="G55" s="13">
        <f t="shared" si="6"/>
        <v>488</v>
      </c>
      <c r="H55" s="22">
        <f t="shared" si="6"/>
        <v>43387</v>
      </c>
      <c r="I55" s="13">
        <f t="shared" si="6"/>
        <v>1886</v>
      </c>
      <c r="J55" s="22">
        <f t="shared" si="6"/>
        <v>87999</v>
      </c>
      <c r="K55" s="13">
        <f t="shared" si="6"/>
        <v>2960</v>
      </c>
      <c r="L55" s="22">
        <f t="shared" si="6"/>
        <v>41028</v>
      </c>
      <c r="M55" s="13">
        <f t="shared" si="6"/>
        <v>39123</v>
      </c>
      <c r="N55" s="22">
        <f t="shared" si="6"/>
        <v>63632</v>
      </c>
      <c r="O55" s="13">
        <f t="shared" si="6"/>
        <v>3470</v>
      </c>
      <c r="P55" s="22">
        <f t="shared" si="6"/>
        <v>72485</v>
      </c>
      <c r="Q55" s="13">
        <f t="shared" si="6"/>
        <v>45553</v>
      </c>
      <c r="R55" s="22">
        <f t="shared" si="6"/>
        <v>177145</v>
      </c>
    </row>
    <row r="56" spans="1:18" ht="15" customHeight="1">
      <c r="A56" s="19">
        <v>47</v>
      </c>
      <c r="B56" s="20" t="s">
        <v>56</v>
      </c>
      <c r="C56" s="11">
        <v>2091</v>
      </c>
      <c r="D56" s="21">
        <v>2431</v>
      </c>
      <c r="E56" s="11">
        <v>0</v>
      </c>
      <c r="F56" s="21">
        <v>0</v>
      </c>
      <c r="G56" s="11">
        <v>0</v>
      </c>
      <c r="H56" s="21">
        <v>0</v>
      </c>
      <c r="I56" s="11">
        <f t="shared" si="0"/>
        <v>2091</v>
      </c>
      <c r="J56" s="24">
        <f t="shared" si="1"/>
        <v>2431</v>
      </c>
      <c r="K56" s="11">
        <v>10406</v>
      </c>
      <c r="L56" s="21">
        <v>9419</v>
      </c>
      <c r="M56" s="11">
        <v>51</v>
      </c>
      <c r="N56" s="21">
        <v>306</v>
      </c>
      <c r="O56" s="11">
        <v>0</v>
      </c>
      <c r="P56" s="21">
        <v>0</v>
      </c>
      <c r="Q56" s="11">
        <f t="shared" si="2"/>
        <v>10457</v>
      </c>
      <c r="R56" s="24">
        <f t="shared" si="3"/>
        <v>9725</v>
      </c>
    </row>
    <row r="57" spans="1:18" ht="15" customHeight="1">
      <c r="A57" s="19">
        <v>48</v>
      </c>
      <c r="B57" s="120" t="s">
        <v>57</v>
      </c>
      <c r="C57" s="187">
        <v>0</v>
      </c>
      <c r="D57" s="188">
        <v>0</v>
      </c>
      <c r="E57" s="187">
        <v>373</v>
      </c>
      <c r="F57" s="188">
        <v>161</v>
      </c>
      <c r="G57" s="187">
        <v>124</v>
      </c>
      <c r="H57" s="188">
        <v>54</v>
      </c>
      <c r="I57" s="11">
        <f>C57+E57+G57</f>
        <v>497</v>
      </c>
      <c r="J57" s="24">
        <f>D57+F57+H57</f>
        <v>215</v>
      </c>
      <c r="K57" s="187">
        <v>436</v>
      </c>
      <c r="L57" s="188">
        <v>384</v>
      </c>
      <c r="M57" s="187">
        <v>559</v>
      </c>
      <c r="N57" s="188">
        <v>161</v>
      </c>
      <c r="O57" s="187">
        <v>187</v>
      </c>
      <c r="P57" s="188">
        <v>54</v>
      </c>
      <c r="Q57" s="11">
        <f>K57+M57+O57</f>
        <v>1182</v>
      </c>
      <c r="R57" s="24">
        <f>L57+N57+P57</f>
        <v>599</v>
      </c>
    </row>
    <row r="58" spans="1:18" ht="15" customHeight="1">
      <c r="A58" s="19">
        <v>49</v>
      </c>
      <c r="B58" s="120" t="s">
        <v>58</v>
      </c>
      <c r="C58" s="187">
        <v>3078</v>
      </c>
      <c r="D58" s="188">
        <v>2367.2000000000003</v>
      </c>
      <c r="E58" s="187">
        <v>12</v>
      </c>
      <c r="F58" s="188">
        <v>180</v>
      </c>
      <c r="G58" s="187">
        <v>0</v>
      </c>
      <c r="H58" s="188">
        <v>0</v>
      </c>
      <c r="I58" s="187">
        <v>3090</v>
      </c>
      <c r="J58" s="189">
        <v>2547</v>
      </c>
      <c r="K58" s="187">
        <v>4617</v>
      </c>
      <c r="L58" s="188">
        <v>3552</v>
      </c>
      <c r="M58" s="187">
        <v>126</v>
      </c>
      <c r="N58" s="188">
        <v>305</v>
      </c>
      <c r="O58" s="187">
        <v>20</v>
      </c>
      <c r="P58" s="188">
        <v>22</v>
      </c>
      <c r="Q58" s="11">
        <f>K58+M58+O58</f>
        <v>4763</v>
      </c>
      <c r="R58" s="24">
        <f>L58+N58+P58</f>
        <v>3879</v>
      </c>
    </row>
    <row r="59" spans="1:18" s="60" customFormat="1" ht="15" customHeight="1">
      <c r="A59" s="13"/>
      <c r="B59" s="13" t="s">
        <v>31</v>
      </c>
      <c r="C59" s="13">
        <f>SUM(C56:C58)</f>
        <v>5169</v>
      </c>
      <c r="D59" s="22">
        <f aca="true" t="shared" si="7" ref="D59:R59">SUM(D56:D58)</f>
        <v>4798.200000000001</v>
      </c>
      <c r="E59" s="13">
        <f t="shared" si="7"/>
        <v>385</v>
      </c>
      <c r="F59" s="22">
        <f t="shared" si="7"/>
        <v>341</v>
      </c>
      <c r="G59" s="13">
        <f t="shared" si="7"/>
        <v>124</v>
      </c>
      <c r="H59" s="22">
        <f t="shared" si="7"/>
        <v>54</v>
      </c>
      <c r="I59" s="13">
        <f t="shared" si="7"/>
        <v>5678</v>
      </c>
      <c r="J59" s="22">
        <f t="shared" si="7"/>
        <v>5193</v>
      </c>
      <c r="K59" s="13">
        <f t="shared" si="7"/>
        <v>15459</v>
      </c>
      <c r="L59" s="22">
        <f t="shared" si="7"/>
        <v>13355</v>
      </c>
      <c r="M59" s="13">
        <f t="shared" si="7"/>
        <v>736</v>
      </c>
      <c r="N59" s="22">
        <f t="shared" si="7"/>
        <v>772</v>
      </c>
      <c r="O59" s="13">
        <f t="shared" si="7"/>
        <v>207</v>
      </c>
      <c r="P59" s="22">
        <f t="shared" si="7"/>
        <v>76</v>
      </c>
      <c r="Q59" s="13">
        <f t="shared" si="7"/>
        <v>16402</v>
      </c>
      <c r="R59" s="22">
        <f t="shared" si="7"/>
        <v>14203</v>
      </c>
    </row>
    <row r="60" spans="1:18" ht="15" customHeight="1">
      <c r="A60" s="19">
        <v>50</v>
      </c>
      <c r="B60" s="20" t="s">
        <v>59</v>
      </c>
      <c r="C60" s="11">
        <v>0</v>
      </c>
      <c r="D60" s="21">
        <v>0</v>
      </c>
      <c r="E60" s="11">
        <v>0</v>
      </c>
      <c r="F60" s="21">
        <v>0</v>
      </c>
      <c r="G60" s="11">
        <v>0</v>
      </c>
      <c r="H60" s="21">
        <v>0</v>
      </c>
      <c r="I60" s="11">
        <f t="shared" si="0"/>
        <v>0</v>
      </c>
      <c r="J60" s="24">
        <f t="shared" si="1"/>
        <v>0</v>
      </c>
      <c r="K60" s="11">
        <v>0</v>
      </c>
      <c r="L60" s="21">
        <v>0</v>
      </c>
      <c r="M60" s="11">
        <v>0</v>
      </c>
      <c r="N60" s="21">
        <v>0</v>
      </c>
      <c r="O60" s="11">
        <v>0</v>
      </c>
      <c r="P60" s="21">
        <v>0</v>
      </c>
      <c r="Q60" s="11">
        <f t="shared" si="2"/>
        <v>0</v>
      </c>
      <c r="R60" s="24">
        <f t="shared" si="3"/>
        <v>0</v>
      </c>
    </row>
    <row r="61" spans="1:18" ht="15" customHeight="1">
      <c r="A61" s="19">
        <v>51</v>
      </c>
      <c r="B61" s="20" t="s">
        <v>60</v>
      </c>
      <c r="C61" s="11">
        <v>0</v>
      </c>
      <c r="D61" s="21">
        <v>0</v>
      </c>
      <c r="E61" s="11">
        <v>0</v>
      </c>
      <c r="F61" s="21">
        <v>0</v>
      </c>
      <c r="G61" s="11">
        <v>0</v>
      </c>
      <c r="H61" s="21">
        <v>0</v>
      </c>
      <c r="I61" s="11">
        <f t="shared" si="0"/>
        <v>0</v>
      </c>
      <c r="J61" s="24">
        <f t="shared" si="1"/>
        <v>0</v>
      </c>
      <c r="K61" s="11">
        <v>0</v>
      </c>
      <c r="L61" s="21">
        <v>0</v>
      </c>
      <c r="M61" s="11">
        <v>0</v>
      </c>
      <c r="N61" s="21">
        <v>0</v>
      </c>
      <c r="O61" s="11">
        <v>0</v>
      </c>
      <c r="P61" s="21">
        <v>0</v>
      </c>
      <c r="Q61" s="11">
        <f t="shared" si="2"/>
        <v>0</v>
      </c>
      <c r="R61" s="24">
        <f t="shared" si="3"/>
        <v>0</v>
      </c>
    </row>
    <row r="62" spans="1:18" s="60" customFormat="1" ht="15" customHeight="1">
      <c r="A62" s="13"/>
      <c r="B62" s="13" t="s">
        <v>31</v>
      </c>
      <c r="C62" s="13">
        <f>SUM(C60:C61)</f>
        <v>0</v>
      </c>
      <c r="D62" s="22">
        <f aca="true" t="shared" si="8" ref="D62:R62">SUM(D60:D61)</f>
        <v>0</v>
      </c>
      <c r="E62" s="13">
        <f t="shared" si="8"/>
        <v>0</v>
      </c>
      <c r="F62" s="22">
        <f t="shared" si="8"/>
        <v>0</v>
      </c>
      <c r="G62" s="13">
        <f t="shared" si="8"/>
        <v>0</v>
      </c>
      <c r="H62" s="22">
        <f t="shared" si="8"/>
        <v>0</v>
      </c>
      <c r="I62" s="13">
        <f t="shared" si="8"/>
        <v>0</v>
      </c>
      <c r="J62" s="22">
        <f t="shared" si="8"/>
        <v>0</v>
      </c>
      <c r="K62" s="13">
        <f t="shared" si="8"/>
        <v>0</v>
      </c>
      <c r="L62" s="22">
        <f t="shared" si="8"/>
        <v>0</v>
      </c>
      <c r="M62" s="13">
        <f t="shared" si="8"/>
        <v>0</v>
      </c>
      <c r="N62" s="22">
        <f t="shared" si="8"/>
        <v>0</v>
      </c>
      <c r="O62" s="13">
        <f t="shared" si="8"/>
        <v>0</v>
      </c>
      <c r="P62" s="22">
        <f t="shared" si="8"/>
        <v>0</v>
      </c>
      <c r="Q62" s="13">
        <f t="shared" si="8"/>
        <v>0</v>
      </c>
      <c r="R62" s="22">
        <f t="shared" si="8"/>
        <v>0</v>
      </c>
    </row>
    <row r="63" spans="1:18" s="60" customFormat="1" ht="15" customHeight="1">
      <c r="A63" s="413" t="s">
        <v>0</v>
      </c>
      <c r="B63" s="414"/>
      <c r="C63" s="13">
        <f>SUM(C62,C59,C55,C35,C28)</f>
        <v>23309</v>
      </c>
      <c r="D63" s="22">
        <f aca="true" t="shared" si="9" ref="D63:R63">SUM(D62,D59,D55,D35,D28)</f>
        <v>95327.2</v>
      </c>
      <c r="E63" s="13">
        <f t="shared" si="9"/>
        <v>3600</v>
      </c>
      <c r="F63" s="22">
        <f t="shared" si="9"/>
        <v>65216</v>
      </c>
      <c r="G63" s="13">
        <f t="shared" si="9"/>
        <v>1735</v>
      </c>
      <c r="H63" s="22">
        <f t="shared" si="9"/>
        <v>136777</v>
      </c>
      <c r="I63" s="13">
        <f t="shared" si="9"/>
        <v>28644</v>
      </c>
      <c r="J63" s="22">
        <f t="shared" si="9"/>
        <v>297320</v>
      </c>
      <c r="K63" s="13">
        <f t="shared" si="9"/>
        <v>47821</v>
      </c>
      <c r="L63" s="22">
        <f t="shared" si="9"/>
        <v>141021</v>
      </c>
      <c r="M63" s="13">
        <f t="shared" si="9"/>
        <v>49359</v>
      </c>
      <c r="N63" s="22">
        <f t="shared" si="9"/>
        <v>120142</v>
      </c>
      <c r="O63" s="13">
        <f t="shared" si="9"/>
        <v>15279</v>
      </c>
      <c r="P63" s="22">
        <f t="shared" si="9"/>
        <v>313256</v>
      </c>
      <c r="Q63" s="13">
        <f t="shared" si="9"/>
        <v>112459</v>
      </c>
      <c r="R63" s="22">
        <f t="shared" si="9"/>
        <v>574419</v>
      </c>
    </row>
    <row r="64" ht="12.75">
      <c r="N64" s="84" t="s">
        <v>105</v>
      </c>
    </row>
  </sheetData>
  <sheetProtection/>
  <mergeCells count="18">
    <mergeCell ref="A2:R2"/>
    <mergeCell ref="M5:N5"/>
    <mergeCell ref="O5:P5"/>
    <mergeCell ref="Q5:R5"/>
    <mergeCell ref="A63:B63"/>
    <mergeCell ref="P3:Q3"/>
    <mergeCell ref="I3:J3"/>
    <mergeCell ref="L3:M3"/>
    <mergeCell ref="A1:R1"/>
    <mergeCell ref="A4:A6"/>
    <mergeCell ref="B4:B6"/>
    <mergeCell ref="C4:J4"/>
    <mergeCell ref="K4:R4"/>
    <mergeCell ref="C5:D5"/>
    <mergeCell ref="E5:F5"/>
    <mergeCell ref="G5:H5"/>
    <mergeCell ref="I5:J5"/>
    <mergeCell ref="K5:L5"/>
  </mergeCells>
  <conditionalFormatting sqref="I3">
    <cfRule type="cellIs" priority="7" dxfId="83" operator="lessThan">
      <formula>0</formula>
    </cfRule>
  </conditionalFormatting>
  <conditionalFormatting sqref="N3">
    <cfRule type="cellIs" priority="6" dxfId="83" operator="lessThan">
      <formula>0</formula>
    </cfRule>
  </conditionalFormatting>
  <conditionalFormatting sqref="L3">
    <cfRule type="cellIs" priority="5" dxfId="83" operator="lessThan">
      <formula>0</formula>
    </cfRule>
  </conditionalFormatting>
  <conditionalFormatting sqref="P3">
    <cfRule type="cellIs" priority="1" dxfId="83" operator="lessThan">
      <formula>0</formula>
    </cfRule>
  </conditionalFormatting>
  <printOptions/>
  <pageMargins left="0.19" right="0.28" top="0.75" bottom="0.75" header="0.3" footer="0.3"/>
  <pageSetup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9"/>
  </sheetPr>
  <dimension ref="A1:R63"/>
  <sheetViews>
    <sheetView view="pageBreakPreview" zoomScale="60" zoomScaleNormal="87" zoomScalePageLayoutView="0" workbookViewId="0" topLeftCell="A1">
      <pane xSplit="2" ySplit="6" topLeftCell="C3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O31" sqref="O31:T32"/>
    </sheetView>
  </sheetViews>
  <sheetFormatPr defaultColWidth="9.140625" defaultRowHeight="12.75"/>
  <cols>
    <col min="1" max="1" width="5.7109375" style="57" bestFit="1" customWidth="1"/>
    <col min="2" max="2" width="24.140625" style="54" customWidth="1"/>
    <col min="3" max="3" width="6.00390625" style="82" bestFit="1" customWidth="1"/>
    <col min="4" max="4" width="7.00390625" style="84" bestFit="1" customWidth="1"/>
    <col min="5" max="5" width="6.00390625" style="82" bestFit="1" customWidth="1"/>
    <col min="6" max="6" width="7.00390625" style="84" bestFit="1" customWidth="1"/>
    <col min="7" max="7" width="6.00390625" style="82" bestFit="1" customWidth="1"/>
    <col min="8" max="8" width="7.00390625" style="128" bestFit="1" customWidth="1"/>
    <col min="9" max="9" width="7.00390625" style="82" bestFit="1" customWidth="1"/>
    <col min="10" max="10" width="8.00390625" style="128" bestFit="1" customWidth="1"/>
    <col min="11" max="11" width="7.00390625" style="82" bestFit="1" customWidth="1"/>
    <col min="12" max="12" width="7.00390625" style="84" bestFit="1" customWidth="1"/>
    <col min="13" max="13" width="7.00390625" style="82" bestFit="1" customWidth="1"/>
    <col min="14" max="14" width="7.00390625" style="84" bestFit="1" customWidth="1"/>
    <col min="15" max="15" width="6.00390625" style="57" bestFit="1" customWidth="1"/>
    <col min="16" max="16" width="7.00390625" style="84" bestFit="1" customWidth="1"/>
    <col min="17" max="17" width="7.00390625" style="57" bestFit="1" customWidth="1"/>
    <col min="18" max="18" width="8.00390625" style="84" bestFit="1" customWidth="1"/>
    <col min="19" max="16384" width="9.140625" style="54" customWidth="1"/>
  </cols>
  <sheetData>
    <row r="1" spans="1:18" ht="14.25">
      <c r="A1" s="419" t="s">
        <v>534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1:18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18" ht="14.25">
      <c r="A3" s="66"/>
      <c r="B3" s="37" t="s">
        <v>66</v>
      </c>
      <c r="C3" s="35"/>
      <c r="D3" s="83"/>
      <c r="E3" s="35"/>
      <c r="F3" s="83"/>
      <c r="G3" s="35"/>
      <c r="H3" s="35"/>
      <c r="I3" s="439"/>
      <c r="J3" s="439"/>
      <c r="K3" s="35"/>
      <c r="L3" s="439"/>
      <c r="M3" s="439"/>
      <c r="N3" s="85"/>
      <c r="O3" s="66"/>
      <c r="P3" s="439" t="s">
        <v>193</v>
      </c>
      <c r="Q3" s="439"/>
      <c r="R3" s="83"/>
    </row>
    <row r="4" spans="1:18" ht="12.75" customHeight="1">
      <c r="A4" s="557" t="s">
        <v>3</v>
      </c>
      <c r="B4" s="557" t="s">
        <v>4</v>
      </c>
      <c r="C4" s="554" t="s">
        <v>194</v>
      </c>
      <c r="D4" s="573"/>
      <c r="E4" s="573"/>
      <c r="F4" s="573"/>
      <c r="G4" s="573"/>
      <c r="H4" s="573"/>
      <c r="I4" s="573"/>
      <c r="J4" s="555"/>
      <c r="K4" s="554" t="s">
        <v>195</v>
      </c>
      <c r="L4" s="573"/>
      <c r="M4" s="573"/>
      <c r="N4" s="573"/>
      <c r="O4" s="573"/>
      <c r="P4" s="573"/>
      <c r="Q4" s="573"/>
      <c r="R4" s="555"/>
    </row>
    <row r="5" spans="1:18" ht="39.75" customHeight="1">
      <c r="A5" s="572"/>
      <c r="B5" s="572"/>
      <c r="C5" s="554" t="s">
        <v>183</v>
      </c>
      <c r="D5" s="555"/>
      <c r="E5" s="554" t="s">
        <v>184</v>
      </c>
      <c r="F5" s="555"/>
      <c r="G5" s="554" t="s">
        <v>185</v>
      </c>
      <c r="H5" s="555"/>
      <c r="I5" s="554" t="s">
        <v>186</v>
      </c>
      <c r="J5" s="555"/>
      <c r="K5" s="554" t="s">
        <v>187</v>
      </c>
      <c r="L5" s="555"/>
      <c r="M5" s="554" t="s">
        <v>188</v>
      </c>
      <c r="N5" s="555"/>
      <c r="O5" s="554" t="s">
        <v>189</v>
      </c>
      <c r="P5" s="555"/>
      <c r="Q5" s="554" t="s">
        <v>190</v>
      </c>
      <c r="R5" s="555"/>
    </row>
    <row r="6" spans="1:18" ht="12.75">
      <c r="A6" s="558"/>
      <c r="B6" s="558"/>
      <c r="C6" s="86" t="s">
        <v>112</v>
      </c>
      <c r="D6" s="81" t="s">
        <v>191</v>
      </c>
      <c r="E6" s="86" t="s">
        <v>112</v>
      </c>
      <c r="F6" s="81" t="s">
        <v>191</v>
      </c>
      <c r="G6" s="86" t="s">
        <v>112</v>
      </c>
      <c r="H6" s="125" t="s">
        <v>191</v>
      </c>
      <c r="I6" s="86" t="s">
        <v>112</v>
      </c>
      <c r="J6" s="125" t="s">
        <v>191</v>
      </c>
      <c r="K6" s="86" t="s">
        <v>112</v>
      </c>
      <c r="L6" s="81" t="s">
        <v>191</v>
      </c>
      <c r="M6" s="86" t="s">
        <v>112</v>
      </c>
      <c r="N6" s="81" t="s">
        <v>191</v>
      </c>
      <c r="O6" s="86" t="s">
        <v>112</v>
      </c>
      <c r="P6" s="81" t="s">
        <v>191</v>
      </c>
      <c r="Q6" s="86" t="s">
        <v>112</v>
      </c>
      <c r="R6" s="81" t="s">
        <v>191</v>
      </c>
    </row>
    <row r="7" spans="1:18" ht="15">
      <c r="A7" s="19">
        <v>1</v>
      </c>
      <c r="B7" s="20" t="s">
        <v>10</v>
      </c>
      <c r="C7" s="11">
        <v>10251</v>
      </c>
      <c r="D7" s="21">
        <v>11661</v>
      </c>
      <c r="E7" s="11">
        <v>4579</v>
      </c>
      <c r="F7" s="21">
        <v>22548</v>
      </c>
      <c r="G7" s="11">
        <v>2789</v>
      </c>
      <c r="H7" s="200">
        <v>24873</v>
      </c>
      <c r="I7" s="11">
        <f>C7+E7+G7</f>
        <v>17619</v>
      </c>
      <c r="J7" s="126">
        <f>D7+F7+H7</f>
        <v>59082</v>
      </c>
      <c r="K7" s="11">
        <v>13760</v>
      </c>
      <c r="L7" s="21">
        <v>41240</v>
      </c>
      <c r="M7" s="11">
        <v>6115</v>
      </c>
      <c r="N7" s="21">
        <v>24358</v>
      </c>
      <c r="O7" s="11">
        <v>4052</v>
      </c>
      <c r="P7" s="21">
        <v>22351</v>
      </c>
      <c r="Q7" s="11">
        <f>K7+M7+O7</f>
        <v>23927</v>
      </c>
      <c r="R7" s="24">
        <f>L7+N7+P7</f>
        <v>87949</v>
      </c>
    </row>
    <row r="8" spans="1:18" ht="15">
      <c r="A8" s="19">
        <v>2</v>
      </c>
      <c r="B8" s="20" t="s">
        <v>11</v>
      </c>
      <c r="C8" s="11">
        <v>348</v>
      </c>
      <c r="D8" s="21">
        <v>1953</v>
      </c>
      <c r="E8" s="11">
        <v>90</v>
      </c>
      <c r="F8" s="21">
        <v>1335</v>
      </c>
      <c r="G8" s="11">
        <v>111</v>
      </c>
      <c r="H8" s="200">
        <v>6463</v>
      </c>
      <c r="I8" s="11">
        <f aca="true" t="shared" si="0" ref="I8:I27">C8+E8+G8</f>
        <v>549</v>
      </c>
      <c r="J8" s="126">
        <f aca="true" t="shared" si="1" ref="J8:J27">D8+F8+H8</f>
        <v>9751</v>
      </c>
      <c r="K8" s="11">
        <v>0</v>
      </c>
      <c r="L8" s="21">
        <v>0</v>
      </c>
      <c r="M8" s="11">
        <v>0</v>
      </c>
      <c r="N8" s="21">
        <v>0</v>
      </c>
      <c r="O8" s="11">
        <v>0</v>
      </c>
      <c r="P8" s="21">
        <v>0</v>
      </c>
      <c r="Q8" s="11">
        <f aca="true" t="shared" si="2" ref="Q8:Q27">K8+M8+O8</f>
        <v>0</v>
      </c>
      <c r="R8" s="24">
        <f aca="true" t="shared" si="3" ref="R8:R27">L8+N8+P8</f>
        <v>0</v>
      </c>
    </row>
    <row r="9" spans="1:18" ht="15">
      <c r="A9" s="19">
        <v>3</v>
      </c>
      <c r="B9" s="20" t="s">
        <v>12</v>
      </c>
      <c r="C9" s="11">
        <v>16667</v>
      </c>
      <c r="D9" s="21">
        <v>15799</v>
      </c>
      <c r="E9" s="11">
        <v>7051</v>
      </c>
      <c r="F9" s="21">
        <v>14587</v>
      </c>
      <c r="G9" s="11">
        <v>11788</v>
      </c>
      <c r="H9" s="200">
        <v>134715</v>
      </c>
      <c r="I9" s="11">
        <f t="shared" si="0"/>
        <v>35506</v>
      </c>
      <c r="J9" s="126">
        <f t="shared" si="1"/>
        <v>165101</v>
      </c>
      <c r="K9" s="11">
        <v>10521</v>
      </c>
      <c r="L9" s="21">
        <v>30777</v>
      </c>
      <c r="M9" s="11">
        <v>14413</v>
      </c>
      <c r="N9" s="21">
        <v>12028</v>
      </c>
      <c r="O9" s="11">
        <v>10003</v>
      </c>
      <c r="P9" s="21">
        <v>51603</v>
      </c>
      <c r="Q9" s="11">
        <f t="shared" si="2"/>
        <v>34937</v>
      </c>
      <c r="R9" s="24">
        <f t="shared" si="3"/>
        <v>94408</v>
      </c>
    </row>
    <row r="10" spans="1:18" ht="15">
      <c r="A10" s="19">
        <v>4</v>
      </c>
      <c r="B10" s="20" t="s">
        <v>13</v>
      </c>
      <c r="C10" s="11">
        <v>3669</v>
      </c>
      <c r="D10" s="21">
        <v>17721</v>
      </c>
      <c r="E10" s="11">
        <v>994</v>
      </c>
      <c r="F10" s="21">
        <v>18731</v>
      </c>
      <c r="G10" s="11">
        <v>760</v>
      </c>
      <c r="H10" s="200">
        <v>55721</v>
      </c>
      <c r="I10" s="11">
        <f t="shared" si="0"/>
        <v>5423</v>
      </c>
      <c r="J10" s="126">
        <f t="shared" si="1"/>
        <v>92173</v>
      </c>
      <c r="K10" s="11">
        <v>38324</v>
      </c>
      <c r="L10" s="21">
        <v>88469</v>
      </c>
      <c r="M10" s="11">
        <v>3622</v>
      </c>
      <c r="N10" s="21">
        <v>32153</v>
      </c>
      <c r="O10" s="11">
        <v>3096</v>
      </c>
      <c r="P10" s="21">
        <v>84668</v>
      </c>
      <c r="Q10" s="11">
        <f t="shared" si="2"/>
        <v>45042</v>
      </c>
      <c r="R10" s="24">
        <f t="shared" si="3"/>
        <v>205290</v>
      </c>
    </row>
    <row r="11" spans="1:18" ht="15">
      <c r="A11" s="19">
        <v>5</v>
      </c>
      <c r="B11" s="20" t="s">
        <v>14</v>
      </c>
      <c r="C11" s="11">
        <v>1805</v>
      </c>
      <c r="D11" s="21">
        <v>26805</v>
      </c>
      <c r="E11" s="11">
        <v>321</v>
      </c>
      <c r="F11" s="21">
        <v>9098</v>
      </c>
      <c r="G11" s="11">
        <v>235</v>
      </c>
      <c r="H11" s="200">
        <v>20563</v>
      </c>
      <c r="I11" s="11">
        <f t="shared" si="0"/>
        <v>2361</v>
      </c>
      <c r="J11" s="126">
        <f t="shared" si="1"/>
        <v>56466</v>
      </c>
      <c r="K11" s="11">
        <v>9016</v>
      </c>
      <c r="L11" s="21">
        <v>27349</v>
      </c>
      <c r="M11" s="11">
        <v>709</v>
      </c>
      <c r="N11" s="21">
        <v>10730</v>
      </c>
      <c r="O11" s="11">
        <v>1812</v>
      </c>
      <c r="P11" s="21">
        <v>35056</v>
      </c>
      <c r="Q11" s="11">
        <f t="shared" si="2"/>
        <v>11537</v>
      </c>
      <c r="R11" s="24">
        <f t="shared" si="3"/>
        <v>73135</v>
      </c>
    </row>
    <row r="12" spans="1:18" ht="15">
      <c r="A12" s="19">
        <v>6</v>
      </c>
      <c r="B12" s="20" t="s">
        <v>15</v>
      </c>
      <c r="C12" s="11">
        <v>768</v>
      </c>
      <c r="D12" s="21">
        <v>7283</v>
      </c>
      <c r="E12" s="11">
        <v>581</v>
      </c>
      <c r="F12" s="21">
        <v>3776</v>
      </c>
      <c r="G12" s="11">
        <v>798</v>
      </c>
      <c r="H12" s="200">
        <v>28911</v>
      </c>
      <c r="I12" s="11">
        <f t="shared" si="0"/>
        <v>2147</v>
      </c>
      <c r="J12" s="126">
        <f t="shared" si="1"/>
        <v>39970</v>
      </c>
      <c r="K12" s="11">
        <v>4786</v>
      </c>
      <c r="L12" s="21">
        <v>16167</v>
      </c>
      <c r="M12" s="11">
        <v>3875</v>
      </c>
      <c r="N12" s="21">
        <v>10891</v>
      </c>
      <c r="O12" s="11">
        <v>925</v>
      </c>
      <c r="P12" s="21">
        <v>19850</v>
      </c>
      <c r="Q12" s="11">
        <f t="shared" si="2"/>
        <v>9586</v>
      </c>
      <c r="R12" s="24">
        <f t="shared" si="3"/>
        <v>46908</v>
      </c>
    </row>
    <row r="13" spans="1:18" ht="15">
      <c r="A13" s="19">
        <v>7</v>
      </c>
      <c r="B13" s="20" t="s">
        <v>16</v>
      </c>
      <c r="C13" s="11">
        <v>17642</v>
      </c>
      <c r="D13" s="21">
        <v>26562</v>
      </c>
      <c r="E13" s="11">
        <v>10805</v>
      </c>
      <c r="F13" s="21">
        <v>23263</v>
      </c>
      <c r="G13" s="11">
        <v>1616</v>
      </c>
      <c r="H13" s="200">
        <v>22498</v>
      </c>
      <c r="I13" s="11">
        <f t="shared" si="0"/>
        <v>30063</v>
      </c>
      <c r="J13" s="126">
        <f t="shared" si="1"/>
        <v>72323</v>
      </c>
      <c r="K13" s="11">
        <v>21683</v>
      </c>
      <c r="L13" s="21">
        <v>60932</v>
      </c>
      <c r="M13" s="11">
        <v>18085</v>
      </c>
      <c r="N13" s="21">
        <v>52083</v>
      </c>
      <c r="O13" s="11">
        <v>1782</v>
      </c>
      <c r="P13" s="21">
        <v>37662</v>
      </c>
      <c r="Q13" s="11">
        <f t="shared" si="2"/>
        <v>41550</v>
      </c>
      <c r="R13" s="24">
        <f t="shared" si="3"/>
        <v>150677</v>
      </c>
    </row>
    <row r="14" spans="1:18" ht="15">
      <c r="A14" s="19">
        <v>8</v>
      </c>
      <c r="B14" s="20" t="s">
        <v>17</v>
      </c>
      <c r="C14" s="11">
        <v>206</v>
      </c>
      <c r="D14" s="21">
        <v>540</v>
      </c>
      <c r="E14" s="11">
        <v>60</v>
      </c>
      <c r="F14" s="21">
        <v>822</v>
      </c>
      <c r="G14" s="11">
        <v>50</v>
      </c>
      <c r="H14" s="200">
        <v>4782</v>
      </c>
      <c r="I14" s="11">
        <f t="shared" si="0"/>
        <v>316</v>
      </c>
      <c r="J14" s="126">
        <f t="shared" si="1"/>
        <v>6144</v>
      </c>
      <c r="K14" s="11">
        <v>1749</v>
      </c>
      <c r="L14" s="21">
        <v>1643</v>
      </c>
      <c r="M14" s="11">
        <v>688</v>
      </c>
      <c r="N14" s="21">
        <v>3504</v>
      </c>
      <c r="O14" s="11">
        <v>1385</v>
      </c>
      <c r="P14" s="21">
        <v>25501</v>
      </c>
      <c r="Q14" s="11">
        <f t="shared" si="2"/>
        <v>3822</v>
      </c>
      <c r="R14" s="24">
        <f t="shared" si="3"/>
        <v>30648</v>
      </c>
    </row>
    <row r="15" spans="1:18" ht="15">
      <c r="A15" s="19">
        <v>9</v>
      </c>
      <c r="B15" s="20" t="s">
        <v>18</v>
      </c>
      <c r="C15" s="11">
        <v>599</v>
      </c>
      <c r="D15" s="21">
        <v>3143</v>
      </c>
      <c r="E15" s="11">
        <v>138</v>
      </c>
      <c r="F15" s="21">
        <v>1687</v>
      </c>
      <c r="G15" s="11">
        <v>139</v>
      </c>
      <c r="H15" s="200">
        <v>4602</v>
      </c>
      <c r="I15" s="11">
        <f t="shared" si="0"/>
        <v>876</v>
      </c>
      <c r="J15" s="126">
        <f t="shared" si="1"/>
        <v>9432</v>
      </c>
      <c r="K15" s="11">
        <v>7698</v>
      </c>
      <c r="L15" s="21">
        <v>16404</v>
      </c>
      <c r="M15" s="11">
        <v>379</v>
      </c>
      <c r="N15" s="21">
        <v>1529</v>
      </c>
      <c r="O15" s="11">
        <v>161</v>
      </c>
      <c r="P15" s="21">
        <v>2056</v>
      </c>
      <c r="Q15" s="11">
        <f t="shared" si="2"/>
        <v>8238</v>
      </c>
      <c r="R15" s="24">
        <f t="shared" si="3"/>
        <v>19989</v>
      </c>
    </row>
    <row r="16" spans="1:18" ht="15">
      <c r="A16" s="19">
        <v>10</v>
      </c>
      <c r="B16" s="20" t="s">
        <v>19</v>
      </c>
      <c r="C16" s="11">
        <v>2330</v>
      </c>
      <c r="D16" s="21">
        <v>21059</v>
      </c>
      <c r="E16" s="11">
        <v>0</v>
      </c>
      <c r="F16" s="21">
        <v>0</v>
      </c>
      <c r="G16" s="11">
        <v>735</v>
      </c>
      <c r="H16" s="200">
        <v>36488</v>
      </c>
      <c r="I16" s="11">
        <f t="shared" si="0"/>
        <v>3065</v>
      </c>
      <c r="J16" s="126">
        <f t="shared" si="1"/>
        <v>57547</v>
      </c>
      <c r="K16" s="11">
        <v>0</v>
      </c>
      <c r="L16" s="21">
        <v>0</v>
      </c>
      <c r="M16" s="11">
        <v>0</v>
      </c>
      <c r="N16" s="21">
        <v>0</v>
      </c>
      <c r="O16" s="11">
        <v>0</v>
      </c>
      <c r="P16" s="21">
        <v>0</v>
      </c>
      <c r="Q16" s="11">
        <f t="shared" si="2"/>
        <v>0</v>
      </c>
      <c r="R16" s="24">
        <f t="shared" si="3"/>
        <v>0</v>
      </c>
    </row>
    <row r="17" spans="1:18" ht="15">
      <c r="A17" s="19">
        <v>11</v>
      </c>
      <c r="B17" s="20" t="s">
        <v>20</v>
      </c>
      <c r="C17" s="11">
        <v>249</v>
      </c>
      <c r="D17" s="21">
        <v>604</v>
      </c>
      <c r="E17" s="11">
        <v>349</v>
      </c>
      <c r="F17" s="21">
        <v>1014</v>
      </c>
      <c r="G17" s="11">
        <v>154</v>
      </c>
      <c r="H17" s="200">
        <v>819</v>
      </c>
      <c r="I17" s="11">
        <f t="shared" si="0"/>
        <v>752</v>
      </c>
      <c r="J17" s="126">
        <f t="shared" si="1"/>
        <v>2437</v>
      </c>
      <c r="K17" s="11">
        <v>213</v>
      </c>
      <c r="L17" s="21">
        <v>134</v>
      </c>
      <c r="M17" s="11">
        <v>129</v>
      </c>
      <c r="N17" s="21">
        <v>249</v>
      </c>
      <c r="O17" s="11">
        <v>66</v>
      </c>
      <c r="P17" s="21">
        <v>149</v>
      </c>
      <c r="Q17" s="11">
        <f t="shared" si="2"/>
        <v>408</v>
      </c>
      <c r="R17" s="24">
        <f t="shared" si="3"/>
        <v>532</v>
      </c>
    </row>
    <row r="18" spans="1:18" ht="15">
      <c r="A18" s="19">
        <v>12</v>
      </c>
      <c r="B18" s="20" t="s">
        <v>21</v>
      </c>
      <c r="C18" s="11">
        <v>346</v>
      </c>
      <c r="D18" s="21">
        <v>835</v>
      </c>
      <c r="E18" s="11">
        <v>218</v>
      </c>
      <c r="F18" s="21">
        <v>2082</v>
      </c>
      <c r="G18" s="11">
        <v>61</v>
      </c>
      <c r="H18" s="200">
        <v>5641</v>
      </c>
      <c r="I18" s="11">
        <f t="shared" si="0"/>
        <v>625</v>
      </c>
      <c r="J18" s="126">
        <f t="shared" si="1"/>
        <v>8558</v>
      </c>
      <c r="K18" s="11">
        <v>1807</v>
      </c>
      <c r="L18" s="21">
        <v>2337</v>
      </c>
      <c r="M18" s="11">
        <v>707</v>
      </c>
      <c r="N18" s="21">
        <v>3290</v>
      </c>
      <c r="O18" s="11">
        <v>119</v>
      </c>
      <c r="P18" s="21">
        <v>722</v>
      </c>
      <c r="Q18" s="11">
        <f t="shared" si="2"/>
        <v>2633</v>
      </c>
      <c r="R18" s="24">
        <f t="shared" si="3"/>
        <v>6349</v>
      </c>
    </row>
    <row r="19" spans="1:18" ht="15">
      <c r="A19" s="19">
        <v>13</v>
      </c>
      <c r="B19" s="20" t="s">
        <v>22</v>
      </c>
      <c r="C19" s="11">
        <v>379</v>
      </c>
      <c r="D19" s="21">
        <v>942</v>
      </c>
      <c r="E19" s="11">
        <v>51</v>
      </c>
      <c r="F19" s="21">
        <v>504</v>
      </c>
      <c r="G19" s="11">
        <v>72</v>
      </c>
      <c r="H19" s="200">
        <v>30541</v>
      </c>
      <c r="I19" s="11">
        <f t="shared" si="0"/>
        <v>502</v>
      </c>
      <c r="J19" s="126">
        <f t="shared" si="1"/>
        <v>31987</v>
      </c>
      <c r="K19" s="11">
        <v>4837</v>
      </c>
      <c r="L19" s="21">
        <v>4816</v>
      </c>
      <c r="M19" s="11">
        <v>350</v>
      </c>
      <c r="N19" s="21">
        <v>1722</v>
      </c>
      <c r="O19" s="11">
        <v>313</v>
      </c>
      <c r="P19" s="21">
        <v>7435</v>
      </c>
      <c r="Q19" s="11">
        <f t="shared" si="2"/>
        <v>5500</v>
      </c>
      <c r="R19" s="24">
        <f t="shared" si="3"/>
        <v>13973</v>
      </c>
    </row>
    <row r="20" spans="1:18" ht="15">
      <c r="A20" s="19">
        <v>14</v>
      </c>
      <c r="B20" s="20" t="s">
        <v>23</v>
      </c>
      <c r="C20" s="11">
        <v>174</v>
      </c>
      <c r="D20" s="21">
        <v>315</v>
      </c>
      <c r="E20" s="11">
        <v>11</v>
      </c>
      <c r="F20" s="21">
        <v>112</v>
      </c>
      <c r="G20" s="11">
        <v>16</v>
      </c>
      <c r="H20" s="200">
        <v>1003</v>
      </c>
      <c r="I20" s="11">
        <f t="shared" si="0"/>
        <v>201</v>
      </c>
      <c r="J20" s="126">
        <f t="shared" si="1"/>
        <v>1430</v>
      </c>
      <c r="K20" s="11">
        <v>2730</v>
      </c>
      <c r="L20" s="21">
        <v>1488</v>
      </c>
      <c r="M20" s="11">
        <v>278</v>
      </c>
      <c r="N20" s="21">
        <v>1368</v>
      </c>
      <c r="O20" s="11">
        <v>194</v>
      </c>
      <c r="P20" s="21">
        <v>25454</v>
      </c>
      <c r="Q20" s="11">
        <f t="shared" si="2"/>
        <v>3202</v>
      </c>
      <c r="R20" s="24">
        <f t="shared" si="3"/>
        <v>28310</v>
      </c>
    </row>
    <row r="21" spans="1:18" ht="15">
      <c r="A21" s="19">
        <v>15</v>
      </c>
      <c r="B21" s="20" t="s">
        <v>24</v>
      </c>
      <c r="C21" s="187">
        <v>1734</v>
      </c>
      <c r="D21" s="188">
        <v>27311</v>
      </c>
      <c r="E21" s="187">
        <v>1012</v>
      </c>
      <c r="F21" s="188">
        <v>88189</v>
      </c>
      <c r="G21" s="187">
        <v>712</v>
      </c>
      <c r="H21" s="197">
        <v>92924</v>
      </c>
      <c r="I21" s="11">
        <f>C21+E21+G21</f>
        <v>3458</v>
      </c>
      <c r="J21" s="126">
        <f>D21+F21+H21</f>
        <v>208424</v>
      </c>
      <c r="K21" s="187">
        <v>19224</v>
      </c>
      <c r="L21" s="188">
        <v>31532</v>
      </c>
      <c r="M21" s="187">
        <v>4155</v>
      </c>
      <c r="N21" s="188">
        <v>27995</v>
      </c>
      <c r="O21" s="187">
        <v>1826</v>
      </c>
      <c r="P21" s="188">
        <v>87236</v>
      </c>
      <c r="Q21" s="11">
        <f>K21+M21+O21</f>
        <v>25205</v>
      </c>
      <c r="R21" s="24">
        <f>L21+N21+P21</f>
        <v>146763</v>
      </c>
    </row>
    <row r="22" spans="1:18" ht="15">
      <c r="A22" s="19">
        <v>16</v>
      </c>
      <c r="B22" s="20" t="s">
        <v>25</v>
      </c>
      <c r="C22" s="11">
        <v>181</v>
      </c>
      <c r="D22" s="21">
        <v>616</v>
      </c>
      <c r="E22" s="11">
        <v>27</v>
      </c>
      <c r="F22" s="21">
        <v>423</v>
      </c>
      <c r="G22" s="11">
        <v>31</v>
      </c>
      <c r="H22" s="200">
        <v>2380</v>
      </c>
      <c r="I22" s="11">
        <f t="shared" si="0"/>
        <v>239</v>
      </c>
      <c r="J22" s="126">
        <f t="shared" si="1"/>
        <v>3419</v>
      </c>
      <c r="K22" s="11">
        <v>2015</v>
      </c>
      <c r="L22" s="21">
        <v>23792</v>
      </c>
      <c r="M22" s="11">
        <v>338</v>
      </c>
      <c r="N22" s="21">
        <v>1530</v>
      </c>
      <c r="O22" s="11">
        <v>160</v>
      </c>
      <c r="P22" s="21">
        <v>2120</v>
      </c>
      <c r="Q22" s="11">
        <f t="shared" si="2"/>
        <v>2513</v>
      </c>
      <c r="R22" s="24">
        <f t="shared" si="3"/>
        <v>27442</v>
      </c>
    </row>
    <row r="23" spans="1:18" ht="15">
      <c r="A23" s="19">
        <v>17</v>
      </c>
      <c r="B23" s="20" t="s">
        <v>26</v>
      </c>
      <c r="C23" s="11">
        <v>0</v>
      </c>
      <c r="D23" s="21">
        <v>0</v>
      </c>
      <c r="E23" s="11">
        <v>0</v>
      </c>
      <c r="F23" s="21">
        <v>0</v>
      </c>
      <c r="G23" s="11">
        <v>1525</v>
      </c>
      <c r="H23" s="200">
        <v>29554</v>
      </c>
      <c r="I23" s="11">
        <f t="shared" si="0"/>
        <v>1525</v>
      </c>
      <c r="J23" s="126">
        <f t="shared" si="1"/>
        <v>29554</v>
      </c>
      <c r="K23" s="11">
        <v>40</v>
      </c>
      <c r="L23" s="21">
        <v>186</v>
      </c>
      <c r="M23" s="11">
        <v>400</v>
      </c>
      <c r="N23" s="21">
        <v>800</v>
      </c>
      <c r="O23" s="11">
        <v>1452</v>
      </c>
      <c r="P23" s="21">
        <v>40000</v>
      </c>
      <c r="Q23" s="11">
        <f t="shared" si="2"/>
        <v>1892</v>
      </c>
      <c r="R23" s="24">
        <f t="shared" si="3"/>
        <v>40986</v>
      </c>
    </row>
    <row r="24" spans="1:18" ht="15">
      <c r="A24" s="19">
        <v>18</v>
      </c>
      <c r="B24" s="20" t="s">
        <v>27</v>
      </c>
      <c r="C24" s="11">
        <v>3116</v>
      </c>
      <c r="D24" s="21">
        <v>1812</v>
      </c>
      <c r="E24" s="11">
        <v>193</v>
      </c>
      <c r="F24" s="21">
        <v>1378</v>
      </c>
      <c r="G24" s="11">
        <v>675</v>
      </c>
      <c r="H24" s="200">
        <v>25121</v>
      </c>
      <c r="I24" s="11">
        <f t="shared" si="0"/>
        <v>3984</v>
      </c>
      <c r="J24" s="126">
        <f t="shared" si="1"/>
        <v>28311</v>
      </c>
      <c r="K24" s="11">
        <v>31878</v>
      </c>
      <c r="L24" s="21">
        <v>22261</v>
      </c>
      <c r="M24" s="11">
        <v>4166</v>
      </c>
      <c r="N24" s="21">
        <v>31879</v>
      </c>
      <c r="O24" s="11">
        <v>3711</v>
      </c>
      <c r="P24" s="21">
        <v>51574</v>
      </c>
      <c r="Q24" s="11">
        <f t="shared" si="2"/>
        <v>39755</v>
      </c>
      <c r="R24" s="24">
        <f t="shared" si="3"/>
        <v>105714</v>
      </c>
    </row>
    <row r="25" spans="1:18" ht="15">
      <c r="A25" s="19">
        <v>19</v>
      </c>
      <c r="B25" s="20" t="s">
        <v>28</v>
      </c>
      <c r="C25" s="11">
        <v>0</v>
      </c>
      <c r="D25" s="21">
        <v>0</v>
      </c>
      <c r="E25" s="11">
        <v>0</v>
      </c>
      <c r="F25" s="21">
        <v>0</v>
      </c>
      <c r="G25" s="11">
        <v>0</v>
      </c>
      <c r="H25" s="200">
        <v>0</v>
      </c>
      <c r="I25" s="11">
        <f t="shared" si="0"/>
        <v>0</v>
      </c>
      <c r="J25" s="126">
        <f t="shared" si="1"/>
        <v>0</v>
      </c>
      <c r="K25" s="11">
        <v>0</v>
      </c>
      <c r="L25" s="21">
        <v>0</v>
      </c>
      <c r="M25" s="11">
        <v>0</v>
      </c>
      <c r="N25" s="21">
        <v>0</v>
      </c>
      <c r="O25" s="11">
        <v>258</v>
      </c>
      <c r="P25" s="21">
        <v>5701</v>
      </c>
      <c r="Q25" s="11">
        <f t="shared" si="2"/>
        <v>258</v>
      </c>
      <c r="R25" s="24">
        <f t="shared" si="3"/>
        <v>5701</v>
      </c>
    </row>
    <row r="26" spans="1:18" ht="15">
      <c r="A26" s="19">
        <v>20</v>
      </c>
      <c r="B26" s="20" t="s">
        <v>29</v>
      </c>
      <c r="C26" s="11">
        <v>269</v>
      </c>
      <c r="D26" s="21">
        <v>588</v>
      </c>
      <c r="E26" s="11">
        <v>1</v>
      </c>
      <c r="F26" s="21">
        <v>10</v>
      </c>
      <c r="G26" s="11">
        <v>21</v>
      </c>
      <c r="H26" s="200">
        <v>850</v>
      </c>
      <c r="I26" s="11">
        <f t="shared" si="0"/>
        <v>291</v>
      </c>
      <c r="J26" s="126">
        <f t="shared" si="1"/>
        <v>1448</v>
      </c>
      <c r="K26" s="11">
        <v>4383</v>
      </c>
      <c r="L26" s="21">
        <v>4029</v>
      </c>
      <c r="M26" s="11">
        <v>1125</v>
      </c>
      <c r="N26" s="21">
        <v>7698</v>
      </c>
      <c r="O26" s="11">
        <v>241</v>
      </c>
      <c r="P26" s="21">
        <v>6520</v>
      </c>
      <c r="Q26" s="11">
        <f t="shared" si="2"/>
        <v>5749</v>
      </c>
      <c r="R26" s="24">
        <f t="shared" si="3"/>
        <v>18247</v>
      </c>
    </row>
    <row r="27" spans="1:18" ht="15">
      <c r="A27" s="19">
        <v>21</v>
      </c>
      <c r="B27" s="20" t="s">
        <v>30</v>
      </c>
      <c r="C27" s="11">
        <v>0</v>
      </c>
      <c r="D27" s="21">
        <v>0</v>
      </c>
      <c r="E27" s="11">
        <v>0</v>
      </c>
      <c r="F27" s="21">
        <v>0</v>
      </c>
      <c r="G27" s="11">
        <v>0</v>
      </c>
      <c r="H27" s="200">
        <v>0</v>
      </c>
      <c r="I27" s="11">
        <f t="shared" si="0"/>
        <v>0</v>
      </c>
      <c r="J27" s="126">
        <f t="shared" si="1"/>
        <v>0</v>
      </c>
      <c r="K27" s="11">
        <v>14</v>
      </c>
      <c r="L27" s="21">
        <v>53</v>
      </c>
      <c r="M27" s="11">
        <v>1</v>
      </c>
      <c r="N27" s="21">
        <v>10</v>
      </c>
      <c r="O27" s="11">
        <v>0</v>
      </c>
      <c r="P27" s="21">
        <v>0</v>
      </c>
      <c r="Q27" s="11">
        <f t="shared" si="2"/>
        <v>15</v>
      </c>
      <c r="R27" s="24">
        <f t="shared" si="3"/>
        <v>63</v>
      </c>
    </row>
    <row r="28" spans="1:18" s="60" customFormat="1" ht="12.75">
      <c r="A28" s="13"/>
      <c r="B28" s="13" t="s">
        <v>31</v>
      </c>
      <c r="C28" s="13">
        <f>SUM(C7:C27)</f>
        <v>60733</v>
      </c>
      <c r="D28" s="22">
        <f aca="true" t="shared" si="4" ref="D28:R28">SUM(D7:D27)</f>
        <v>165549</v>
      </c>
      <c r="E28" s="13">
        <f t="shared" si="4"/>
        <v>26481</v>
      </c>
      <c r="F28" s="22">
        <f t="shared" si="4"/>
        <v>189559</v>
      </c>
      <c r="G28" s="13">
        <f t="shared" si="4"/>
        <v>22288</v>
      </c>
      <c r="H28" s="127">
        <f t="shared" si="4"/>
        <v>528449</v>
      </c>
      <c r="I28" s="13">
        <f t="shared" si="4"/>
        <v>109502</v>
      </c>
      <c r="J28" s="127">
        <f t="shared" si="4"/>
        <v>883557</v>
      </c>
      <c r="K28" s="13">
        <f t="shared" si="4"/>
        <v>174678</v>
      </c>
      <c r="L28" s="22">
        <f t="shared" si="4"/>
        <v>373609</v>
      </c>
      <c r="M28" s="13">
        <f t="shared" si="4"/>
        <v>59535</v>
      </c>
      <c r="N28" s="22">
        <f t="shared" si="4"/>
        <v>223817</v>
      </c>
      <c r="O28" s="13">
        <f t="shared" si="4"/>
        <v>31556</v>
      </c>
      <c r="P28" s="22">
        <f t="shared" si="4"/>
        <v>505658</v>
      </c>
      <c r="Q28" s="13">
        <f t="shared" si="4"/>
        <v>265769</v>
      </c>
      <c r="R28" s="22">
        <f t="shared" si="4"/>
        <v>1103084</v>
      </c>
    </row>
    <row r="29" spans="1:18" ht="15">
      <c r="A29" s="19">
        <v>22</v>
      </c>
      <c r="B29" s="20" t="s">
        <v>32</v>
      </c>
      <c r="C29" s="11">
        <v>0</v>
      </c>
      <c r="D29" s="21">
        <v>0</v>
      </c>
      <c r="E29" s="11">
        <v>0</v>
      </c>
      <c r="F29" s="21">
        <v>0</v>
      </c>
      <c r="G29" s="11">
        <v>0</v>
      </c>
      <c r="H29" s="200">
        <v>0</v>
      </c>
      <c r="I29" s="11">
        <f aca="true" t="shared" si="5" ref="I29:J34">C29+E29+G29</f>
        <v>0</v>
      </c>
      <c r="J29" s="126">
        <f t="shared" si="5"/>
        <v>0</v>
      </c>
      <c r="K29" s="11">
        <v>15</v>
      </c>
      <c r="L29" s="21">
        <v>75</v>
      </c>
      <c r="M29" s="11">
        <v>0</v>
      </c>
      <c r="N29" s="21">
        <v>0</v>
      </c>
      <c r="O29" s="11">
        <v>14</v>
      </c>
      <c r="P29" s="21">
        <v>283</v>
      </c>
      <c r="Q29" s="11">
        <f aca="true" t="shared" si="6" ref="Q29:R34">K29+M29+O29</f>
        <v>29</v>
      </c>
      <c r="R29" s="24">
        <f t="shared" si="6"/>
        <v>358</v>
      </c>
    </row>
    <row r="30" spans="1:18" ht="15">
      <c r="A30" s="19">
        <v>23</v>
      </c>
      <c r="B30" s="20" t="s">
        <v>33</v>
      </c>
      <c r="C30" s="11">
        <v>0</v>
      </c>
      <c r="D30" s="21">
        <v>0</v>
      </c>
      <c r="E30" s="11">
        <v>0</v>
      </c>
      <c r="F30" s="21">
        <v>0</v>
      </c>
      <c r="G30" s="11">
        <v>0</v>
      </c>
      <c r="H30" s="200">
        <v>0</v>
      </c>
      <c r="I30" s="11">
        <f t="shared" si="5"/>
        <v>0</v>
      </c>
      <c r="J30" s="126">
        <f t="shared" si="5"/>
        <v>0</v>
      </c>
      <c r="K30" s="11">
        <v>0</v>
      </c>
      <c r="L30" s="21">
        <v>0</v>
      </c>
      <c r="M30" s="11">
        <v>0</v>
      </c>
      <c r="N30" s="21">
        <v>0</v>
      </c>
      <c r="O30" s="11">
        <v>145</v>
      </c>
      <c r="P30" s="21">
        <v>10892</v>
      </c>
      <c r="Q30" s="11">
        <f t="shared" si="6"/>
        <v>145</v>
      </c>
      <c r="R30" s="24">
        <f t="shared" si="6"/>
        <v>10892</v>
      </c>
    </row>
    <row r="31" spans="1:18" ht="15">
      <c r="A31" s="19">
        <v>24</v>
      </c>
      <c r="B31" s="20" t="s">
        <v>34</v>
      </c>
      <c r="C31" s="11">
        <v>0</v>
      </c>
      <c r="D31" s="21">
        <v>0</v>
      </c>
      <c r="E31" s="11">
        <v>0</v>
      </c>
      <c r="F31" s="21">
        <v>0</v>
      </c>
      <c r="G31" s="11">
        <v>0</v>
      </c>
      <c r="H31" s="200">
        <v>0</v>
      </c>
      <c r="I31" s="11">
        <f t="shared" si="5"/>
        <v>0</v>
      </c>
      <c r="J31" s="126">
        <f t="shared" si="5"/>
        <v>0</v>
      </c>
      <c r="K31" s="11">
        <v>0</v>
      </c>
      <c r="L31" s="21">
        <v>0</v>
      </c>
      <c r="M31" s="11">
        <v>0</v>
      </c>
      <c r="N31" s="21">
        <v>0</v>
      </c>
      <c r="O31" s="11">
        <v>25</v>
      </c>
      <c r="P31" s="21">
        <v>1806</v>
      </c>
      <c r="Q31" s="11">
        <f t="shared" si="6"/>
        <v>25</v>
      </c>
      <c r="R31" s="24">
        <f t="shared" si="6"/>
        <v>1806</v>
      </c>
    </row>
    <row r="32" spans="1:18" ht="15">
      <c r="A32" s="19">
        <v>25</v>
      </c>
      <c r="B32" s="20" t="s">
        <v>35</v>
      </c>
      <c r="C32" s="11">
        <v>19</v>
      </c>
      <c r="D32" s="21">
        <v>12</v>
      </c>
      <c r="E32" s="11">
        <v>42</v>
      </c>
      <c r="F32" s="21">
        <v>620</v>
      </c>
      <c r="G32" s="11">
        <v>60</v>
      </c>
      <c r="H32" s="200">
        <v>8885</v>
      </c>
      <c r="I32" s="11">
        <f t="shared" si="5"/>
        <v>121</v>
      </c>
      <c r="J32" s="126">
        <f t="shared" si="5"/>
        <v>9517</v>
      </c>
      <c r="K32" s="11">
        <v>0</v>
      </c>
      <c r="L32" s="21">
        <v>0</v>
      </c>
      <c r="M32" s="11">
        <v>22</v>
      </c>
      <c r="N32" s="21">
        <v>116</v>
      </c>
      <c r="O32" s="11">
        <v>58</v>
      </c>
      <c r="P32" s="21">
        <v>6498</v>
      </c>
      <c r="Q32" s="11">
        <f t="shared" si="6"/>
        <v>80</v>
      </c>
      <c r="R32" s="24">
        <f t="shared" si="6"/>
        <v>6614</v>
      </c>
    </row>
    <row r="33" spans="1:18" ht="15">
      <c r="A33" s="19">
        <v>26</v>
      </c>
      <c r="B33" s="20" t="s">
        <v>36</v>
      </c>
      <c r="C33" s="11">
        <v>0</v>
      </c>
      <c r="D33" s="21">
        <v>0</v>
      </c>
      <c r="E33" s="11">
        <v>0</v>
      </c>
      <c r="F33" s="21">
        <v>0</v>
      </c>
      <c r="G33" s="11">
        <v>0</v>
      </c>
      <c r="H33" s="200">
        <v>0</v>
      </c>
      <c r="I33" s="11">
        <f t="shared" si="5"/>
        <v>0</v>
      </c>
      <c r="J33" s="126">
        <f t="shared" si="5"/>
        <v>0</v>
      </c>
      <c r="K33" s="11">
        <v>0</v>
      </c>
      <c r="L33" s="21">
        <v>0</v>
      </c>
      <c r="M33" s="11">
        <v>0</v>
      </c>
      <c r="N33" s="21">
        <v>0</v>
      </c>
      <c r="O33" s="11">
        <v>215</v>
      </c>
      <c r="P33" s="21">
        <v>1578</v>
      </c>
      <c r="Q33" s="11">
        <f t="shared" si="6"/>
        <v>215</v>
      </c>
      <c r="R33" s="24">
        <f t="shared" si="6"/>
        <v>1578</v>
      </c>
    </row>
    <row r="34" spans="1:18" ht="15">
      <c r="A34" s="19">
        <v>27</v>
      </c>
      <c r="B34" s="20" t="s">
        <v>37</v>
      </c>
      <c r="C34" s="11">
        <v>5513</v>
      </c>
      <c r="D34" s="21">
        <v>21677</v>
      </c>
      <c r="E34" s="11">
        <v>1743</v>
      </c>
      <c r="F34" s="21">
        <v>20302</v>
      </c>
      <c r="G34" s="11">
        <v>834</v>
      </c>
      <c r="H34" s="200">
        <v>78446</v>
      </c>
      <c r="I34" s="11">
        <f t="shared" si="5"/>
        <v>8090</v>
      </c>
      <c r="J34" s="126">
        <f t="shared" si="5"/>
        <v>120425</v>
      </c>
      <c r="K34" s="11">
        <v>34396</v>
      </c>
      <c r="L34" s="21">
        <v>6733</v>
      </c>
      <c r="M34" s="11">
        <v>23223</v>
      </c>
      <c r="N34" s="21">
        <v>70472</v>
      </c>
      <c r="O34" s="11">
        <v>3961</v>
      </c>
      <c r="P34" s="21">
        <v>48170</v>
      </c>
      <c r="Q34" s="11">
        <f t="shared" si="6"/>
        <v>61580</v>
      </c>
      <c r="R34" s="24">
        <f t="shared" si="6"/>
        <v>125375</v>
      </c>
    </row>
    <row r="35" spans="1:18" s="60" customFormat="1" ht="12.75">
      <c r="A35" s="13"/>
      <c r="B35" s="13" t="s">
        <v>31</v>
      </c>
      <c r="C35" s="13">
        <f>SUM(C29:C34)</f>
        <v>5532</v>
      </c>
      <c r="D35" s="22">
        <f aca="true" t="shared" si="7" ref="D35:R35">SUM(D29:D34)</f>
        <v>21689</v>
      </c>
      <c r="E35" s="13">
        <f t="shared" si="7"/>
        <v>1785</v>
      </c>
      <c r="F35" s="22">
        <f t="shared" si="7"/>
        <v>20922</v>
      </c>
      <c r="G35" s="13">
        <f t="shared" si="7"/>
        <v>894</v>
      </c>
      <c r="H35" s="127">
        <f t="shared" si="7"/>
        <v>87331</v>
      </c>
      <c r="I35" s="13">
        <f t="shared" si="7"/>
        <v>8211</v>
      </c>
      <c r="J35" s="127">
        <f t="shared" si="7"/>
        <v>129942</v>
      </c>
      <c r="K35" s="13">
        <f t="shared" si="7"/>
        <v>34411</v>
      </c>
      <c r="L35" s="22">
        <f t="shared" si="7"/>
        <v>6808</v>
      </c>
      <c r="M35" s="13">
        <f t="shared" si="7"/>
        <v>23245</v>
      </c>
      <c r="N35" s="22">
        <f t="shared" si="7"/>
        <v>70588</v>
      </c>
      <c r="O35" s="13">
        <f t="shared" si="7"/>
        <v>4418</v>
      </c>
      <c r="P35" s="22">
        <f t="shared" si="7"/>
        <v>69227</v>
      </c>
      <c r="Q35" s="13">
        <f t="shared" si="7"/>
        <v>62074</v>
      </c>
      <c r="R35" s="22">
        <f t="shared" si="7"/>
        <v>146623</v>
      </c>
    </row>
    <row r="36" spans="1:18" ht="15">
      <c r="A36" s="19">
        <v>28</v>
      </c>
      <c r="B36" s="20" t="s">
        <v>38</v>
      </c>
      <c r="C36" s="11">
        <v>129</v>
      </c>
      <c r="D36" s="21">
        <v>10609</v>
      </c>
      <c r="E36" s="11">
        <v>49</v>
      </c>
      <c r="F36" s="21">
        <v>3298</v>
      </c>
      <c r="G36" s="11">
        <v>144</v>
      </c>
      <c r="H36" s="200">
        <v>19758</v>
      </c>
      <c r="I36" s="11">
        <f>C36+E36+G36</f>
        <v>322</v>
      </c>
      <c r="J36" s="126">
        <f>D36+F36+H36</f>
        <v>33665</v>
      </c>
      <c r="K36" s="11">
        <v>1182</v>
      </c>
      <c r="L36" s="21">
        <v>31143</v>
      </c>
      <c r="M36" s="11">
        <v>197</v>
      </c>
      <c r="N36" s="21">
        <v>5732</v>
      </c>
      <c r="O36" s="11">
        <v>744</v>
      </c>
      <c r="P36" s="21">
        <v>32546</v>
      </c>
      <c r="Q36" s="11">
        <f>K36+M36+O36</f>
        <v>2123</v>
      </c>
      <c r="R36" s="24">
        <f>L36+N36+P36</f>
        <v>69421</v>
      </c>
    </row>
    <row r="37" spans="1:18" ht="15">
      <c r="A37" s="19">
        <v>29</v>
      </c>
      <c r="B37" s="20" t="s">
        <v>39</v>
      </c>
      <c r="C37" s="11">
        <v>0</v>
      </c>
      <c r="D37" s="21">
        <v>0</v>
      </c>
      <c r="E37" s="11">
        <v>0</v>
      </c>
      <c r="F37" s="21">
        <v>0</v>
      </c>
      <c r="G37" s="11">
        <v>0</v>
      </c>
      <c r="H37" s="200">
        <v>0</v>
      </c>
      <c r="I37" s="11">
        <f aca="true" t="shared" si="8" ref="I37:I54">C37+E37+G37</f>
        <v>0</v>
      </c>
      <c r="J37" s="126">
        <f aca="true" t="shared" si="9" ref="J37:J54">D37+F37+H37</f>
        <v>0</v>
      </c>
      <c r="K37" s="11">
        <v>0</v>
      </c>
      <c r="L37" s="21">
        <v>0</v>
      </c>
      <c r="M37" s="11">
        <v>0</v>
      </c>
      <c r="N37" s="21">
        <v>0</v>
      </c>
      <c r="O37" s="11">
        <v>0</v>
      </c>
      <c r="P37" s="21">
        <v>0</v>
      </c>
      <c r="Q37" s="11">
        <f aca="true" t="shared" si="10" ref="Q37:Q54">K37+M37+O37</f>
        <v>0</v>
      </c>
      <c r="R37" s="24">
        <f aca="true" t="shared" si="11" ref="R37:R54">L37+N37+P37</f>
        <v>0</v>
      </c>
    </row>
    <row r="38" spans="1:18" ht="15">
      <c r="A38" s="19">
        <v>30</v>
      </c>
      <c r="B38" s="20" t="s">
        <v>40</v>
      </c>
      <c r="C38" s="11">
        <v>0</v>
      </c>
      <c r="D38" s="21">
        <v>0</v>
      </c>
      <c r="E38" s="11">
        <v>0</v>
      </c>
      <c r="F38" s="21">
        <v>0</v>
      </c>
      <c r="G38" s="11">
        <v>0</v>
      </c>
      <c r="H38" s="200">
        <v>0</v>
      </c>
      <c r="I38" s="11">
        <f t="shared" si="8"/>
        <v>0</v>
      </c>
      <c r="J38" s="126">
        <f t="shared" si="9"/>
        <v>0</v>
      </c>
      <c r="K38" s="11">
        <v>0</v>
      </c>
      <c r="L38" s="21">
        <v>0</v>
      </c>
      <c r="M38" s="11">
        <v>0</v>
      </c>
      <c r="N38" s="21">
        <v>0</v>
      </c>
      <c r="O38" s="11">
        <v>0</v>
      </c>
      <c r="P38" s="21">
        <v>0</v>
      </c>
      <c r="Q38" s="11">
        <f t="shared" si="10"/>
        <v>0</v>
      </c>
      <c r="R38" s="24">
        <f t="shared" si="11"/>
        <v>0</v>
      </c>
    </row>
    <row r="39" spans="1:18" s="228" customFormat="1" ht="15">
      <c r="A39" s="221">
        <v>31</v>
      </c>
      <c r="B39" s="222" t="s">
        <v>41</v>
      </c>
      <c r="C39" s="223">
        <v>2455</v>
      </c>
      <c r="D39" s="224">
        <v>29704</v>
      </c>
      <c r="E39" s="223">
        <v>723</v>
      </c>
      <c r="F39" s="224">
        <v>26403</v>
      </c>
      <c r="G39" s="223">
        <v>3178</v>
      </c>
      <c r="H39" s="225">
        <v>50107</v>
      </c>
      <c r="I39" s="223">
        <f t="shared" si="8"/>
        <v>6356</v>
      </c>
      <c r="J39" s="226">
        <f t="shared" si="9"/>
        <v>106214</v>
      </c>
      <c r="K39" s="223">
        <v>1</v>
      </c>
      <c r="L39" s="224">
        <v>3</v>
      </c>
      <c r="M39" s="223">
        <v>70261</v>
      </c>
      <c r="N39" s="224">
        <v>104053</v>
      </c>
      <c r="O39" s="223">
        <v>8980</v>
      </c>
      <c r="P39" s="224">
        <v>77072</v>
      </c>
      <c r="Q39" s="223">
        <f t="shared" si="10"/>
        <v>79242</v>
      </c>
      <c r="R39" s="227">
        <f t="shared" si="11"/>
        <v>181128</v>
      </c>
    </row>
    <row r="40" spans="1:18" ht="15">
      <c r="A40" s="19">
        <v>32</v>
      </c>
      <c r="B40" s="20" t="s">
        <v>42</v>
      </c>
      <c r="C40" s="11">
        <v>109</v>
      </c>
      <c r="D40" s="21">
        <v>1140</v>
      </c>
      <c r="E40" s="11">
        <v>433</v>
      </c>
      <c r="F40" s="21">
        <v>27223</v>
      </c>
      <c r="G40" s="11">
        <v>292</v>
      </c>
      <c r="H40" s="200">
        <v>23114</v>
      </c>
      <c r="I40" s="11">
        <f t="shared" si="8"/>
        <v>834</v>
      </c>
      <c r="J40" s="126">
        <f t="shared" si="9"/>
        <v>51477</v>
      </c>
      <c r="K40" s="11">
        <v>1053</v>
      </c>
      <c r="L40" s="21">
        <v>6933</v>
      </c>
      <c r="M40" s="11">
        <v>2281</v>
      </c>
      <c r="N40" s="21">
        <v>47687</v>
      </c>
      <c r="O40" s="11">
        <v>8412</v>
      </c>
      <c r="P40" s="21">
        <v>62266</v>
      </c>
      <c r="Q40" s="11">
        <f t="shared" si="10"/>
        <v>11746</v>
      </c>
      <c r="R40" s="24">
        <f t="shared" si="11"/>
        <v>116886</v>
      </c>
    </row>
    <row r="41" spans="1:18" ht="15">
      <c r="A41" s="19">
        <v>33</v>
      </c>
      <c r="B41" s="20" t="s">
        <v>43</v>
      </c>
      <c r="C41" s="11">
        <v>0</v>
      </c>
      <c r="D41" s="21">
        <v>0</v>
      </c>
      <c r="E41" s="11">
        <v>0</v>
      </c>
      <c r="F41" s="21">
        <v>0</v>
      </c>
      <c r="G41" s="11">
        <v>18</v>
      </c>
      <c r="H41" s="200">
        <v>1421</v>
      </c>
      <c r="I41" s="11">
        <f t="shared" si="8"/>
        <v>18</v>
      </c>
      <c r="J41" s="126">
        <f t="shared" si="9"/>
        <v>1421</v>
      </c>
      <c r="K41" s="11">
        <v>20504</v>
      </c>
      <c r="L41" s="21">
        <v>8217</v>
      </c>
      <c r="M41" s="11">
        <v>1507</v>
      </c>
      <c r="N41" s="21">
        <v>5748</v>
      </c>
      <c r="O41" s="11">
        <v>7888</v>
      </c>
      <c r="P41" s="21">
        <v>58844</v>
      </c>
      <c r="Q41" s="11">
        <f t="shared" si="10"/>
        <v>29899</v>
      </c>
      <c r="R41" s="24">
        <f t="shared" si="11"/>
        <v>72809</v>
      </c>
    </row>
    <row r="42" spans="1:18" ht="15">
      <c r="A42" s="19">
        <v>34</v>
      </c>
      <c r="B42" s="20" t="s">
        <v>44</v>
      </c>
      <c r="C42" s="11">
        <v>0</v>
      </c>
      <c r="D42" s="21">
        <v>0</v>
      </c>
      <c r="E42" s="11">
        <v>4</v>
      </c>
      <c r="F42" s="21">
        <v>2416</v>
      </c>
      <c r="G42" s="11">
        <v>0</v>
      </c>
      <c r="H42" s="200">
        <v>0</v>
      </c>
      <c r="I42" s="11">
        <f t="shared" si="8"/>
        <v>4</v>
      </c>
      <c r="J42" s="126">
        <f t="shared" si="9"/>
        <v>2416</v>
      </c>
      <c r="K42" s="11">
        <v>0</v>
      </c>
      <c r="L42" s="21">
        <v>0</v>
      </c>
      <c r="M42" s="11">
        <v>14</v>
      </c>
      <c r="N42" s="21">
        <v>1188</v>
      </c>
      <c r="O42" s="11">
        <v>0</v>
      </c>
      <c r="P42" s="21">
        <v>0</v>
      </c>
      <c r="Q42" s="11">
        <f t="shared" si="10"/>
        <v>14</v>
      </c>
      <c r="R42" s="24">
        <f t="shared" si="11"/>
        <v>1188</v>
      </c>
    </row>
    <row r="43" spans="1:18" ht="15">
      <c r="A43" s="19">
        <v>35</v>
      </c>
      <c r="B43" s="20" t="s">
        <v>45</v>
      </c>
      <c r="C43" s="11">
        <v>12</v>
      </c>
      <c r="D43" s="21">
        <v>61</v>
      </c>
      <c r="E43" s="11">
        <v>30</v>
      </c>
      <c r="F43" s="21">
        <v>785</v>
      </c>
      <c r="G43" s="11">
        <v>15</v>
      </c>
      <c r="H43" s="200">
        <v>2496</v>
      </c>
      <c r="I43" s="11">
        <f t="shared" si="8"/>
        <v>57</v>
      </c>
      <c r="J43" s="126">
        <f t="shared" si="9"/>
        <v>3342</v>
      </c>
      <c r="K43" s="11">
        <v>28</v>
      </c>
      <c r="L43" s="21">
        <v>1069</v>
      </c>
      <c r="M43" s="11">
        <v>54</v>
      </c>
      <c r="N43" s="21">
        <v>811</v>
      </c>
      <c r="O43" s="11">
        <v>35</v>
      </c>
      <c r="P43" s="21">
        <v>2098</v>
      </c>
      <c r="Q43" s="11">
        <f t="shared" si="10"/>
        <v>117</v>
      </c>
      <c r="R43" s="24">
        <f t="shared" si="11"/>
        <v>3978</v>
      </c>
    </row>
    <row r="44" spans="1:18" ht="15">
      <c r="A44" s="19">
        <v>36</v>
      </c>
      <c r="B44" s="20" t="s">
        <v>46</v>
      </c>
      <c r="C44" s="11">
        <v>0</v>
      </c>
      <c r="D44" s="21">
        <v>0</v>
      </c>
      <c r="E44" s="11">
        <v>0</v>
      </c>
      <c r="F44" s="21">
        <v>0</v>
      </c>
      <c r="G44" s="11">
        <v>1541</v>
      </c>
      <c r="H44" s="200">
        <v>17198</v>
      </c>
      <c r="I44" s="11">
        <f t="shared" si="8"/>
        <v>1541</v>
      </c>
      <c r="J44" s="126">
        <f t="shared" si="9"/>
        <v>17198</v>
      </c>
      <c r="K44" s="11">
        <v>0</v>
      </c>
      <c r="L44" s="21">
        <v>0</v>
      </c>
      <c r="M44" s="11">
        <v>0</v>
      </c>
      <c r="N44" s="21">
        <v>0</v>
      </c>
      <c r="O44" s="11">
        <v>0</v>
      </c>
      <c r="P44" s="21">
        <v>0</v>
      </c>
      <c r="Q44" s="11">
        <f t="shared" si="10"/>
        <v>0</v>
      </c>
      <c r="R44" s="24">
        <f t="shared" si="11"/>
        <v>0</v>
      </c>
    </row>
    <row r="45" spans="1:18" ht="15">
      <c r="A45" s="19">
        <v>37</v>
      </c>
      <c r="B45" s="20" t="s">
        <v>47</v>
      </c>
      <c r="C45" s="11">
        <v>0</v>
      </c>
      <c r="D45" s="21">
        <v>0</v>
      </c>
      <c r="E45" s="11">
        <v>0</v>
      </c>
      <c r="F45" s="21">
        <v>0</v>
      </c>
      <c r="G45" s="11">
        <v>0</v>
      </c>
      <c r="H45" s="200">
        <v>0</v>
      </c>
      <c r="I45" s="11">
        <f t="shared" si="8"/>
        <v>0</v>
      </c>
      <c r="J45" s="126">
        <f t="shared" si="9"/>
        <v>0</v>
      </c>
      <c r="K45" s="11">
        <v>0</v>
      </c>
      <c r="L45" s="21">
        <v>0</v>
      </c>
      <c r="M45" s="11">
        <v>0</v>
      </c>
      <c r="N45" s="21">
        <v>0</v>
      </c>
      <c r="O45" s="11">
        <v>0</v>
      </c>
      <c r="P45" s="21">
        <v>0</v>
      </c>
      <c r="Q45" s="11">
        <f t="shared" si="10"/>
        <v>0</v>
      </c>
      <c r="R45" s="24">
        <f t="shared" si="11"/>
        <v>0</v>
      </c>
    </row>
    <row r="46" spans="1:18" ht="15">
      <c r="A46" s="19">
        <v>38</v>
      </c>
      <c r="B46" s="20" t="s">
        <v>48</v>
      </c>
      <c r="C46" s="11">
        <v>11</v>
      </c>
      <c r="D46" s="21">
        <v>11</v>
      </c>
      <c r="E46" s="11">
        <v>2</v>
      </c>
      <c r="F46" s="21">
        <v>41</v>
      </c>
      <c r="G46" s="11">
        <v>6</v>
      </c>
      <c r="H46" s="200">
        <v>408</v>
      </c>
      <c r="I46" s="11">
        <f t="shared" si="8"/>
        <v>19</v>
      </c>
      <c r="J46" s="126">
        <f t="shared" si="9"/>
        <v>460</v>
      </c>
      <c r="K46" s="11">
        <v>17</v>
      </c>
      <c r="L46" s="21">
        <v>418</v>
      </c>
      <c r="M46" s="11">
        <v>11</v>
      </c>
      <c r="N46" s="21">
        <v>115</v>
      </c>
      <c r="O46" s="11">
        <v>68</v>
      </c>
      <c r="P46" s="21">
        <v>1047</v>
      </c>
      <c r="Q46" s="11">
        <f t="shared" si="10"/>
        <v>96</v>
      </c>
      <c r="R46" s="24">
        <f t="shared" si="11"/>
        <v>1580</v>
      </c>
    </row>
    <row r="47" spans="1:18" ht="30">
      <c r="A47" s="19">
        <v>39</v>
      </c>
      <c r="B47" s="20" t="s">
        <v>49</v>
      </c>
      <c r="C47" s="11">
        <v>8</v>
      </c>
      <c r="D47" s="21">
        <v>28</v>
      </c>
      <c r="E47" s="11">
        <v>0</v>
      </c>
      <c r="F47" s="21">
        <v>0</v>
      </c>
      <c r="G47" s="11">
        <v>0</v>
      </c>
      <c r="H47" s="200">
        <v>0</v>
      </c>
      <c r="I47" s="11">
        <f t="shared" si="8"/>
        <v>8</v>
      </c>
      <c r="J47" s="126">
        <f t="shared" si="9"/>
        <v>28</v>
      </c>
      <c r="K47" s="11">
        <v>8</v>
      </c>
      <c r="L47" s="21">
        <v>23</v>
      </c>
      <c r="M47" s="11">
        <v>33</v>
      </c>
      <c r="N47" s="21">
        <v>118</v>
      </c>
      <c r="O47" s="11">
        <v>48</v>
      </c>
      <c r="P47" s="21">
        <v>628</v>
      </c>
      <c r="Q47" s="11">
        <f t="shared" si="10"/>
        <v>89</v>
      </c>
      <c r="R47" s="24">
        <f t="shared" si="11"/>
        <v>769</v>
      </c>
    </row>
    <row r="48" spans="1:18" ht="30">
      <c r="A48" s="19">
        <v>40</v>
      </c>
      <c r="B48" s="20" t="s">
        <v>50</v>
      </c>
      <c r="C48" s="11">
        <v>0</v>
      </c>
      <c r="D48" s="21">
        <v>0</v>
      </c>
      <c r="E48" s="11">
        <v>0</v>
      </c>
      <c r="F48" s="21">
        <v>0</v>
      </c>
      <c r="G48" s="11">
        <v>0</v>
      </c>
      <c r="H48" s="200">
        <v>0</v>
      </c>
      <c r="I48" s="11">
        <f t="shared" si="8"/>
        <v>0</v>
      </c>
      <c r="J48" s="126">
        <f t="shared" si="9"/>
        <v>0</v>
      </c>
      <c r="K48" s="11">
        <v>0</v>
      </c>
      <c r="L48" s="21">
        <v>0</v>
      </c>
      <c r="M48" s="11">
        <v>0</v>
      </c>
      <c r="N48" s="21">
        <v>0</v>
      </c>
      <c r="O48" s="11">
        <v>0</v>
      </c>
      <c r="P48" s="21">
        <v>0</v>
      </c>
      <c r="Q48" s="11">
        <f t="shared" si="10"/>
        <v>0</v>
      </c>
      <c r="R48" s="24">
        <f t="shared" si="11"/>
        <v>0</v>
      </c>
    </row>
    <row r="49" spans="1:18" ht="15">
      <c r="A49" s="19">
        <v>41</v>
      </c>
      <c r="B49" s="20" t="s">
        <v>51</v>
      </c>
      <c r="C49" s="11">
        <v>1146</v>
      </c>
      <c r="D49" s="21">
        <v>127</v>
      </c>
      <c r="E49" s="11">
        <v>6</v>
      </c>
      <c r="F49" s="21">
        <v>331</v>
      </c>
      <c r="G49" s="11">
        <v>18</v>
      </c>
      <c r="H49" s="200">
        <v>868</v>
      </c>
      <c r="I49" s="11">
        <f t="shared" si="8"/>
        <v>1170</v>
      </c>
      <c r="J49" s="126">
        <f t="shared" si="9"/>
        <v>1326</v>
      </c>
      <c r="K49" s="11">
        <v>44869</v>
      </c>
      <c r="L49" s="21">
        <v>3209</v>
      </c>
      <c r="M49" s="11">
        <v>57</v>
      </c>
      <c r="N49" s="21">
        <v>1348</v>
      </c>
      <c r="O49" s="11">
        <v>117</v>
      </c>
      <c r="P49" s="21">
        <v>1490</v>
      </c>
      <c r="Q49" s="11">
        <f t="shared" si="10"/>
        <v>45043</v>
      </c>
      <c r="R49" s="24">
        <f t="shared" si="11"/>
        <v>6047</v>
      </c>
    </row>
    <row r="50" spans="1:18" ht="15">
      <c r="A50" s="19">
        <v>42</v>
      </c>
      <c r="B50" s="20" t="s">
        <v>52</v>
      </c>
      <c r="C50" s="11">
        <v>0</v>
      </c>
      <c r="D50" s="21">
        <v>0</v>
      </c>
      <c r="E50" s="11">
        <v>0</v>
      </c>
      <c r="F50" s="21">
        <v>0</v>
      </c>
      <c r="G50" s="11">
        <v>0</v>
      </c>
      <c r="H50" s="200">
        <v>0</v>
      </c>
      <c r="I50" s="11">
        <f t="shared" si="8"/>
        <v>0</v>
      </c>
      <c r="J50" s="126">
        <f t="shared" si="9"/>
        <v>0</v>
      </c>
      <c r="K50" s="11">
        <v>0</v>
      </c>
      <c r="L50" s="21">
        <v>0</v>
      </c>
      <c r="M50" s="11">
        <v>0</v>
      </c>
      <c r="N50" s="21">
        <v>0</v>
      </c>
      <c r="O50" s="11">
        <v>4</v>
      </c>
      <c r="P50" s="21">
        <v>51</v>
      </c>
      <c r="Q50" s="11">
        <f t="shared" si="10"/>
        <v>4</v>
      </c>
      <c r="R50" s="24">
        <f t="shared" si="11"/>
        <v>51</v>
      </c>
    </row>
    <row r="51" spans="1:18" ht="15">
      <c r="A51" s="19">
        <v>43</v>
      </c>
      <c r="B51" s="20" t="s">
        <v>53</v>
      </c>
      <c r="C51" s="11">
        <v>0</v>
      </c>
      <c r="D51" s="21">
        <v>0</v>
      </c>
      <c r="E51" s="11">
        <v>3</v>
      </c>
      <c r="F51" s="21">
        <v>40</v>
      </c>
      <c r="G51" s="11">
        <v>25</v>
      </c>
      <c r="H51" s="200">
        <v>983</v>
      </c>
      <c r="I51" s="11">
        <f t="shared" si="8"/>
        <v>28</v>
      </c>
      <c r="J51" s="126">
        <f t="shared" si="9"/>
        <v>1023</v>
      </c>
      <c r="K51" s="11">
        <v>8</v>
      </c>
      <c r="L51" s="21">
        <v>9</v>
      </c>
      <c r="M51" s="11">
        <v>8</v>
      </c>
      <c r="N51" s="21">
        <v>43</v>
      </c>
      <c r="O51" s="11">
        <v>37</v>
      </c>
      <c r="P51" s="21">
        <v>1462</v>
      </c>
      <c r="Q51" s="11">
        <f t="shared" si="10"/>
        <v>53</v>
      </c>
      <c r="R51" s="24">
        <f t="shared" si="11"/>
        <v>1514</v>
      </c>
    </row>
    <row r="52" spans="1:18" ht="15">
      <c r="A52" s="19">
        <v>44</v>
      </c>
      <c r="B52" s="20" t="s">
        <v>54</v>
      </c>
      <c r="C52" s="11">
        <v>0</v>
      </c>
      <c r="D52" s="21">
        <v>0</v>
      </c>
      <c r="E52" s="11">
        <v>0</v>
      </c>
      <c r="F52" s="21">
        <v>0</v>
      </c>
      <c r="G52" s="11">
        <v>0</v>
      </c>
      <c r="H52" s="200">
        <v>0</v>
      </c>
      <c r="I52" s="11">
        <f t="shared" si="8"/>
        <v>0</v>
      </c>
      <c r="J52" s="126">
        <f t="shared" si="9"/>
        <v>0</v>
      </c>
      <c r="K52" s="11">
        <v>0</v>
      </c>
      <c r="L52" s="21">
        <v>0</v>
      </c>
      <c r="M52" s="11">
        <v>0</v>
      </c>
      <c r="N52" s="21">
        <v>0</v>
      </c>
      <c r="O52" s="11">
        <v>0</v>
      </c>
      <c r="P52" s="21">
        <v>0</v>
      </c>
      <c r="Q52" s="11">
        <f t="shared" si="10"/>
        <v>0</v>
      </c>
      <c r="R52" s="24">
        <f t="shared" si="11"/>
        <v>0</v>
      </c>
    </row>
    <row r="53" spans="1:18" ht="15">
      <c r="A53" s="19">
        <v>45</v>
      </c>
      <c r="B53" s="20" t="s">
        <v>55</v>
      </c>
      <c r="C53" s="11">
        <v>0</v>
      </c>
      <c r="D53" s="21">
        <v>0</v>
      </c>
      <c r="E53" s="11">
        <v>0</v>
      </c>
      <c r="F53" s="21">
        <v>0</v>
      </c>
      <c r="G53" s="11">
        <v>0</v>
      </c>
      <c r="H53" s="200">
        <v>0</v>
      </c>
      <c r="I53" s="11">
        <f t="shared" si="8"/>
        <v>0</v>
      </c>
      <c r="J53" s="126">
        <f t="shared" si="9"/>
        <v>0</v>
      </c>
      <c r="K53" s="11">
        <v>0</v>
      </c>
      <c r="L53" s="21">
        <v>0</v>
      </c>
      <c r="M53" s="11">
        <v>0</v>
      </c>
      <c r="N53" s="21">
        <v>0</v>
      </c>
      <c r="O53" s="11">
        <v>0</v>
      </c>
      <c r="P53" s="21">
        <v>0</v>
      </c>
      <c r="Q53" s="11">
        <f t="shared" si="10"/>
        <v>0</v>
      </c>
      <c r="R53" s="24">
        <f t="shared" si="11"/>
        <v>0</v>
      </c>
    </row>
    <row r="54" spans="1:18" ht="15">
      <c r="A54" s="19">
        <v>46</v>
      </c>
      <c r="B54" s="20" t="s">
        <v>315</v>
      </c>
      <c r="C54" s="11">
        <v>0</v>
      </c>
      <c r="D54" s="21">
        <v>0</v>
      </c>
      <c r="E54" s="11">
        <v>0</v>
      </c>
      <c r="F54" s="21">
        <v>0</v>
      </c>
      <c r="G54" s="11">
        <v>0</v>
      </c>
      <c r="H54" s="200">
        <v>0</v>
      </c>
      <c r="I54" s="11">
        <f t="shared" si="8"/>
        <v>0</v>
      </c>
      <c r="J54" s="126">
        <f t="shared" si="9"/>
        <v>0</v>
      </c>
      <c r="K54" s="11">
        <v>0</v>
      </c>
      <c r="L54" s="21">
        <v>0</v>
      </c>
      <c r="M54" s="11">
        <v>0</v>
      </c>
      <c r="N54" s="21">
        <v>0</v>
      </c>
      <c r="O54" s="11">
        <v>0</v>
      </c>
      <c r="P54" s="21">
        <v>0</v>
      </c>
      <c r="Q54" s="11">
        <f t="shared" si="10"/>
        <v>0</v>
      </c>
      <c r="R54" s="24">
        <f t="shared" si="11"/>
        <v>0</v>
      </c>
    </row>
    <row r="55" spans="1:18" s="60" customFormat="1" ht="12.75">
      <c r="A55" s="13"/>
      <c r="B55" s="13" t="s">
        <v>31</v>
      </c>
      <c r="C55" s="13">
        <f>SUM(C36:C54)</f>
        <v>3870</v>
      </c>
      <c r="D55" s="22">
        <f aca="true" t="shared" si="12" ref="D55:R55">SUM(D36:D54)</f>
        <v>41680</v>
      </c>
      <c r="E55" s="13">
        <f t="shared" si="12"/>
        <v>1250</v>
      </c>
      <c r="F55" s="22">
        <f t="shared" si="12"/>
        <v>60537</v>
      </c>
      <c r="G55" s="13">
        <f t="shared" si="12"/>
        <v>5237</v>
      </c>
      <c r="H55" s="127">
        <f t="shared" si="12"/>
        <v>116353</v>
      </c>
      <c r="I55" s="13">
        <f t="shared" si="12"/>
        <v>10357</v>
      </c>
      <c r="J55" s="127">
        <f t="shared" si="12"/>
        <v>218570</v>
      </c>
      <c r="K55" s="13">
        <f t="shared" si="12"/>
        <v>67670</v>
      </c>
      <c r="L55" s="22">
        <f t="shared" si="12"/>
        <v>51024</v>
      </c>
      <c r="M55" s="13">
        <f t="shared" si="12"/>
        <v>74423</v>
      </c>
      <c r="N55" s="22">
        <f t="shared" si="12"/>
        <v>166843</v>
      </c>
      <c r="O55" s="13">
        <f t="shared" si="12"/>
        <v>26333</v>
      </c>
      <c r="P55" s="22">
        <f t="shared" si="12"/>
        <v>237504</v>
      </c>
      <c r="Q55" s="13">
        <f t="shared" si="12"/>
        <v>168426</v>
      </c>
      <c r="R55" s="22">
        <f t="shared" si="12"/>
        <v>455371</v>
      </c>
    </row>
    <row r="56" spans="1:18" ht="15">
      <c r="A56" s="19">
        <v>47</v>
      </c>
      <c r="B56" s="20" t="s">
        <v>56</v>
      </c>
      <c r="C56" s="11">
        <v>1830</v>
      </c>
      <c r="D56" s="21">
        <v>8237</v>
      </c>
      <c r="E56" s="11">
        <v>83</v>
      </c>
      <c r="F56" s="21">
        <v>716</v>
      </c>
      <c r="G56" s="11">
        <v>0</v>
      </c>
      <c r="H56" s="200">
        <v>0</v>
      </c>
      <c r="I56" s="11">
        <f aca="true" t="shared" si="13" ref="I56:J58">C56+E56+G56</f>
        <v>1913</v>
      </c>
      <c r="J56" s="126">
        <f t="shared" si="13"/>
        <v>8953</v>
      </c>
      <c r="K56" s="11">
        <v>26648</v>
      </c>
      <c r="L56" s="21">
        <v>9689</v>
      </c>
      <c r="M56" s="11">
        <v>331</v>
      </c>
      <c r="N56" s="21">
        <v>1935</v>
      </c>
      <c r="O56" s="11">
        <v>129</v>
      </c>
      <c r="P56" s="21">
        <v>8837</v>
      </c>
      <c r="Q56" s="11">
        <f aca="true" t="shared" si="14" ref="Q56:R58">K56+M56+O56</f>
        <v>27108</v>
      </c>
      <c r="R56" s="24">
        <f t="shared" si="14"/>
        <v>20461</v>
      </c>
    </row>
    <row r="57" spans="1:18" s="234" customFormat="1" ht="15">
      <c r="A57" s="229">
        <v>48</v>
      </c>
      <c r="B57" s="230" t="s">
        <v>57</v>
      </c>
      <c r="C57" s="231">
        <v>10644</v>
      </c>
      <c r="D57" s="232">
        <v>7601</v>
      </c>
      <c r="E57" s="231">
        <v>1996</v>
      </c>
      <c r="F57" s="232">
        <v>1425</v>
      </c>
      <c r="G57" s="231">
        <v>665</v>
      </c>
      <c r="H57" s="232">
        <v>475</v>
      </c>
      <c r="I57" s="231">
        <f t="shared" si="13"/>
        <v>13305</v>
      </c>
      <c r="J57" s="233">
        <f t="shared" si="13"/>
        <v>9501</v>
      </c>
      <c r="K57" s="231">
        <v>26649</v>
      </c>
      <c r="L57" s="232">
        <v>11401</v>
      </c>
      <c r="M57" s="231">
        <v>2993</v>
      </c>
      <c r="N57" s="232">
        <v>2137</v>
      </c>
      <c r="O57" s="231">
        <v>998</v>
      </c>
      <c r="P57" s="232">
        <v>713</v>
      </c>
      <c r="Q57" s="231">
        <f t="shared" si="14"/>
        <v>30640</v>
      </c>
      <c r="R57" s="233">
        <f t="shared" si="14"/>
        <v>14251</v>
      </c>
    </row>
    <row r="58" spans="1:18" ht="15">
      <c r="A58" s="19">
        <v>49</v>
      </c>
      <c r="B58" s="120" t="s">
        <v>58</v>
      </c>
      <c r="C58" s="187">
        <v>8852</v>
      </c>
      <c r="D58" s="188">
        <v>3058</v>
      </c>
      <c r="E58" s="187">
        <v>230</v>
      </c>
      <c r="F58" s="188">
        <v>1156</v>
      </c>
      <c r="G58" s="187">
        <v>0</v>
      </c>
      <c r="H58" s="197">
        <v>0</v>
      </c>
      <c r="I58" s="231">
        <f t="shared" si="13"/>
        <v>9082</v>
      </c>
      <c r="J58" s="233">
        <f t="shared" si="13"/>
        <v>4214</v>
      </c>
      <c r="K58" s="187">
        <v>34080</v>
      </c>
      <c r="L58" s="188">
        <v>10012</v>
      </c>
      <c r="M58" s="187">
        <v>3106</v>
      </c>
      <c r="N58" s="188">
        <v>9752</v>
      </c>
      <c r="O58" s="187">
        <v>558</v>
      </c>
      <c r="P58" s="188">
        <v>1742</v>
      </c>
      <c r="Q58" s="231">
        <f t="shared" si="14"/>
        <v>37744</v>
      </c>
      <c r="R58" s="233">
        <f t="shared" si="14"/>
        <v>21506</v>
      </c>
    </row>
    <row r="59" spans="1:18" s="60" customFormat="1" ht="12.75">
      <c r="A59" s="13"/>
      <c r="B59" s="13" t="s">
        <v>31</v>
      </c>
      <c r="C59" s="13">
        <f>SUM(C56:C58)</f>
        <v>21326</v>
      </c>
      <c r="D59" s="22">
        <f aca="true" t="shared" si="15" ref="D59:R59">SUM(D56:D58)</f>
        <v>18896</v>
      </c>
      <c r="E59" s="13">
        <f t="shared" si="15"/>
        <v>2309</v>
      </c>
      <c r="F59" s="22">
        <f t="shared" si="15"/>
        <v>3297</v>
      </c>
      <c r="G59" s="13">
        <f t="shared" si="15"/>
        <v>665</v>
      </c>
      <c r="H59" s="127">
        <f t="shared" si="15"/>
        <v>475</v>
      </c>
      <c r="I59" s="13">
        <f t="shared" si="15"/>
        <v>24300</v>
      </c>
      <c r="J59" s="127">
        <f t="shared" si="15"/>
        <v>22668</v>
      </c>
      <c r="K59" s="13">
        <f t="shared" si="15"/>
        <v>87377</v>
      </c>
      <c r="L59" s="22">
        <f t="shared" si="15"/>
        <v>31102</v>
      </c>
      <c r="M59" s="13">
        <f t="shared" si="15"/>
        <v>6430</v>
      </c>
      <c r="N59" s="22">
        <f t="shared" si="15"/>
        <v>13824</v>
      </c>
      <c r="O59" s="13">
        <f t="shared" si="15"/>
        <v>1685</v>
      </c>
      <c r="P59" s="22">
        <f t="shared" si="15"/>
        <v>11292</v>
      </c>
      <c r="Q59" s="13">
        <f t="shared" si="15"/>
        <v>95492</v>
      </c>
      <c r="R59" s="22">
        <f t="shared" si="15"/>
        <v>56218</v>
      </c>
    </row>
    <row r="60" spans="1:18" ht="15">
      <c r="A60" s="19">
        <v>50</v>
      </c>
      <c r="B60" s="20" t="s">
        <v>59</v>
      </c>
      <c r="C60" s="11">
        <v>0</v>
      </c>
      <c r="D60" s="21">
        <v>0</v>
      </c>
      <c r="E60" s="11">
        <v>0</v>
      </c>
      <c r="F60" s="21">
        <v>0</v>
      </c>
      <c r="G60" s="11">
        <v>0</v>
      </c>
      <c r="H60" s="200">
        <v>0</v>
      </c>
      <c r="I60" s="11">
        <f>C60+E60+G60</f>
        <v>0</v>
      </c>
      <c r="J60" s="126">
        <f>D60+F60+H60</f>
        <v>0</v>
      </c>
      <c r="K60" s="11">
        <v>0</v>
      </c>
      <c r="L60" s="21">
        <v>0</v>
      </c>
      <c r="M60" s="11">
        <v>0</v>
      </c>
      <c r="N60" s="21">
        <v>0</v>
      </c>
      <c r="O60" s="11">
        <v>0</v>
      </c>
      <c r="P60" s="21">
        <v>0</v>
      </c>
      <c r="Q60" s="11">
        <f>K60+M60+O60</f>
        <v>0</v>
      </c>
      <c r="R60" s="24">
        <f>L60+N60+P60</f>
        <v>0</v>
      </c>
    </row>
    <row r="61" spans="1:18" ht="15">
      <c r="A61" s="19">
        <v>51</v>
      </c>
      <c r="B61" s="20" t="s">
        <v>60</v>
      </c>
      <c r="C61" s="11">
        <v>0</v>
      </c>
      <c r="D61" s="21">
        <v>0</v>
      </c>
      <c r="E61" s="11">
        <v>0</v>
      </c>
      <c r="F61" s="21">
        <v>0</v>
      </c>
      <c r="G61" s="11">
        <v>0</v>
      </c>
      <c r="H61" s="200">
        <v>0</v>
      </c>
      <c r="I61" s="11">
        <f>C61+E61+G61</f>
        <v>0</v>
      </c>
      <c r="J61" s="126">
        <f>D61+F61+H61</f>
        <v>0</v>
      </c>
      <c r="K61" s="11">
        <v>0</v>
      </c>
      <c r="L61" s="21">
        <v>0</v>
      </c>
      <c r="M61" s="11">
        <v>0</v>
      </c>
      <c r="N61" s="21">
        <v>0</v>
      </c>
      <c r="O61" s="11">
        <v>0</v>
      </c>
      <c r="P61" s="21">
        <v>0</v>
      </c>
      <c r="Q61" s="11">
        <f>K61+M61+O61</f>
        <v>0</v>
      </c>
      <c r="R61" s="24">
        <f>L61+N61+P61</f>
        <v>0</v>
      </c>
    </row>
    <row r="62" spans="1:18" s="60" customFormat="1" ht="12.75">
      <c r="A62" s="13"/>
      <c r="B62" s="13" t="s">
        <v>31</v>
      </c>
      <c r="C62" s="13">
        <f>SUM(C60:C61)</f>
        <v>0</v>
      </c>
      <c r="D62" s="22">
        <f aca="true" t="shared" si="16" ref="D62:R62">SUM(D60:D61)</f>
        <v>0</v>
      </c>
      <c r="E62" s="13">
        <f t="shared" si="16"/>
        <v>0</v>
      </c>
      <c r="F62" s="22">
        <f t="shared" si="16"/>
        <v>0</v>
      </c>
      <c r="G62" s="13">
        <f t="shared" si="16"/>
        <v>0</v>
      </c>
      <c r="H62" s="127">
        <f t="shared" si="16"/>
        <v>0</v>
      </c>
      <c r="I62" s="13">
        <f t="shared" si="16"/>
        <v>0</v>
      </c>
      <c r="J62" s="127">
        <f t="shared" si="16"/>
        <v>0</v>
      </c>
      <c r="K62" s="13">
        <f t="shared" si="16"/>
        <v>0</v>
      </c>
      <c r="L62" s="22">
        <f t="shared" si="16"/>
        <v>0</v>
      </c>
      <c r="M62" s="13">
        <f t="shared" si="16"/>
        <v>0</v>
      </c>
      <c r="N62" s="22">
        <f t="shared" si="16"/>
        <v>0</v>
      </c>
      <c r="O62" s="13">
        <f t="shared" si="16"/>
        <v>0</v>
      </c>
      <c r="P62" s="22">
        <f t="shared" si="16"/>
        <v>0</v>
      </c>
      <c r="Q62" s="13">
        <f t="shared" si="16"/>
        <v>0</v>
      </c>
      <c r="R62" s="22">
        <f t="shared" si="16"/>
        <v>0</v>
      </c>
    </row>
    <row r="63" spans="1:18" s="60" customFormat="1" ht="12.75" customHeight="1">
      <c r="A63" s="413" t="s">
        <v>0</v>
      </c>
      <c r="B63" s="414"/>
      <c r="C63" s="13">
        <f>SUM(C62,C59,C55,C35,C28)</f>
        <v>91461</v>
      </c>
      <c r="D63" s="22">
        <f aca="true" t="shared" si="17" ref="D63:R63">SUM(D62,D59,D55,D35,D28)</f>
        <v>247814</v>
      </c>
      <c r="E63" s="13">
        <f t="shared" si="17"/>
        <v>31825</v>
      </c>
      <c r="F63" s="22">
        <f t="shared" si="17"/>
        <v>274315</v>
      </c>
      <c r="G63" s="13">
        <f t="shared" si="17"/>
        <v>29084</v>
      </c>
      <c r="H63" s="127">
        <f t="shared" si="17"/>
        <v>732608</v>
      </c>
      <c r="I63" s="13">
        <f t="shared" si="17"/>
        <v>152370</v>
      </c>
      <c r="J63" s="127">
        <f t="shared" si="17"/>
        <v>1254737</v>
      </c>
      <c r="K63" s="13">
        <f t="shared" si="17"/>
        <v>364136</v>
      </c>
      <c r="L63" s="22">
        <f t="shared" si="17"/>
        <v>462543</v>
      </c>
      <c r="M63" s="13">
        <f t="shared" si="17"/>
        <v>163633</v>
      </c>
      <c r="N63" s="22">
        <f t="shared" si="17"/>
        <v>475072</v>
      </c>
      <c r="O63" s="13">
        <f t="shared" si="17"/>
        <v>63992</v>
      </c>
      <c r="P63" s="22">
        <f t="shared" si="17"/>
        <v>823681</v>
      </c>
      <c r="Q63" s="13">
        <f t="shared" si="17"/>
        <v>591761</v>
      </c>
      <c r="R63" s="22">
        <f t="shared" si="17"/>
        <v>1761296</v>
      </c>
    </row>
  </sheetData>
  <sheetProtection/>
  <mergeCells count="18">
    <mergeCell ref="A63:B63"/>
    <mergeCell ref="A4:A6"/>
    <mergeCell ref="B4:B6"/>
    <mergeCell ref="C4:J4"/>
    <mergeCell ref="C5:D5"/>
    <mergeCell ref="E5:F5"/>
    <mergeCell ref="G5:H5"/>
    <mergeCell ref="I5:J5"/>
    <mergeCell ref="K5:L5"/>
    <mergeCell ref="M5:N5"/>
    <mergeCell ref="O5:P5"/>
    <mergeCell ref="A1:R1"/>
    <mergeCell ref="A2:R2"/>
    <mergeCell ref="I3:J3"/>
    <mergeCell ref="L3:M3"/>
    <mergeCell ref="P3:Q3"/>
    <mergeCell ref="Q5:R5"/>
    <mergeCell ref="K4:R4"/>
  </mergeCells>
  <conditionalFormatting sqref="I3">
    <cfRule type="cellIs" priority="4" dxfId="83" operator="lessThan">
      <formula>0</formula>
    </cfRule>
  </conditionalFormatting>
  <conditionalFormatting sqref="N3">
    <cfRule type="cellIs" priority="3" dxfId="83" operator="lessThan">
      <formula>0</formula>
    </cfRule>
  </conditionalFormatting>
  <conditionalFormatting sqref="L3">
    <cfRule type="cellIs" priority="2" dxfId="83" operator="lessThan">
      <formula>0</formula>
    </cfRule>
  </conditionalFormatting>
  <conditionalFormatting sqref="P3">
    <cfRule type="cellIs" priority="1" dxfId="83" operator="lessThan">
      <formula>0</formula>
    </cfRule>
  </conditionalFormatting>
  <printOptions/>
  <pageMargins left="0.19" right="0.19" top="0.43" bottom="0.75" header="0.3" footer="0.3"/>
  <pageSetup horizontalDpi="600" verticalDpi="600" orientation="portrait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9"/>
  </sheetPr>
  <dimension ref="A1:F62"/>
  <sheetViews>
    <sheetView view="pageBreakPreview" zoomScale="60" zoomScalePageLayoutView="0" workbookViewId="0" topLeftCell="A1">
      <pane xSplit="2" ySplit="5" topLeftCell="C34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E19" sqref="E19"/>
    </sheetView>
  </sheetViews>
  <sheetFormatPr defaultColWidth="9.140625" defaultRowHeight="12.75"/>
  <cols>
    <col min="1" max="1" width="5.7109375" style="57" bestFit="1" customWidth="1"/>
    <col min="2" max="2" width="24.140625" style="54" customWidth="1"/>
    <col min="3" max="3" width="14.28125" style="82" customWidth="1"/>
    <col min="4" max="4" width="16.140625" style="84" customWidth="1"/>
    <col min="5" max="5" width="15.28125" style="82" customWidth="1"/>
    <col min="6" max="6" width="17.00390625" style="84" customWidth="1"/>
    <col min="7" max="16384" width="9.140625" style="54" customWidth="1"/>
  </cols>
  <sheetData>
    <row r="1" spans="1:6" ht="14.25">
      <c r="A1" s="419" t="s">
        <v>535</v>
      </c>
      <c r="B1" s="419"/>
      <c r="C1" s="419"/>
      <c r="D1" s="419"/>
      <c r="E1" s="419"/>
      <c r="F1" s="419"/>
    </row>
    <row r="2" spans="1:6" ht="15.75">
      <c r="A2" s="420" t="s">
        <v>95</v>
      </c>
      <c r="B2" s="420"/>
      <c r="C2" s="420"/>
      <c r="D2" s="420"/>
      <c r="E2" s="420"/>
      <c r="F2" s="420"/>
    </row>
    <row r="3" spans="1:6" ht="14.25" customHeight="1">
      <c r="A3" s="66"/>
      <c r="B3" s="37" t="s">
        <v>66</v>
      </c>
      <c r="C3" s="35"/>
      <c r="D3" s="83"/>
      <c r="E3" s="556" t="s">
        <v>198</v>
      </c>
      <c r="F3" s="556"/>
    </row>
    <row r="4" spans="1:6" ht="34.5" customHeight="1">
      <c r="A4" s="557" t="s">
        <v>3</v>
      </c>
      <c r="B4" s="557" t="s">
        <v>4</v>
      </c>
      <c r="C4" s="554" t="s">
        <v>196</v>
      </c>
      <c r="D4" s="555"/>
      <c r="E4" s="554" t="s">
        <v>197</v>
      </c>
      <c r="F4" s="555"/>
    </row>
    <row r="5" spans="1:6" ht="12.75">
      <c r="A5" s="558"/>
      <c r="B5" s="558"/>
      <c r="C5" s="86" t="s">
        <v>112</v>
      </c>
      <c r="D5" s="86" t="s">
        <v>90</v>
      </c>
      <c r="E5" s="86" t="s">
        <v>112</v>
      </c>
      <c r="F5" s="86" t="s">
        <v>90</v>
      </c>
    </row>
    <row r="6" spans="1:6" ht="15" customHeight="1">
      <c r="A6" s="19">
        <v>1</v>
      </c>
      <c r="B6" s="20" t="s">
        <v>10</v>
      </c>
      <c r="C6" s="11">
        <v>17</v>
      </c>
      <c r="D6" s="24">
        <v>1191</v>
      </c>
      <c r="E6" s="11">
        <v>45</v>
      </c>
      <c r="F6" s="24">
        <v>9102</v>
      </c>
    </row>
    <row r="7" spans="1:6" ht="15" customHeight="1">
      <c r="A7" s="19">
        <v>2</v>
      </c>
      <c r="B7" s="20" t="s">
        <v>11</v>
      </c>
      <c r="C7" s="11">
        <v>0</v>
      </c>
      <c r="D7" s="24">
        <v>0</v>
      </c>
      <c r="E7" s="11">
        <v>0</v>
      </c>
      <c r="F7" s="24">
        <v>0</v>
      </c>
    </row>
    <row r="8" spans="1:6" ht="15" customHeight="1">
      <c r="A8" s="19">
        <v>3</v>
      </c>
      <c r="B8" s="20" t="s">
        <v>12</v>
      </c>
      <c r="C8" s="11">
        <v>81</v>
      </c>
      <c r="D8" s="24">
        <v>846</v>
      </c>
      <c r="E8" s="11">
        <v>124</v>
      </c>
      <c r="F8" s="24">
        <v>30784</v>
      </c>
    </row>
    <row r="9" spans="1:6" ht="15" customHeight="1">
      <c r="A9" s="19">
        <v>4</v>
      </c>
      <c r="B9" s="20" t="s">
        <v>13</v>
      </c>
      <c r="C9" s="11">
        <v>14</v>
      </c>
      <c r="D9" s="24">
        <v>245</v>
      </c>
      <c r="E9" s="11">
        <v>260</v>
      </c>
      <c r="F9" s="24">
        <v>41401</v>
      </c>
    </row>
    <row r="10" spans="1:6" ht="15" customHeight="1">
      <c r="A10" s="19">
        <v>5</v>
      </c>
      <c r="B10" s="20" t="s">
        <v>14</v>
      </c>
      <c r="C10" s="11">
        <v>145</v>
      </c>
      <c r="D10" s="24">
        <v>2845</v>
      </c>
      <c r="E10" s="11">
        <v>306</v>
      </c>
      <c r="F10" s="24">
        <v>8318</v>
      </c>
    </row>
    <row r="11" spans="1:6" ht="15" customHeight="1">
      <c r="A11" s="19">
        <v>6</v>
      </c>
      <c r="B11" s="20" t="s">
        <v>15</v>
      </c>
      <c r="C11" s="11">
        <v>1</v>
      </c>
      <c r="D11" s="24">
        <v>500</v>
      </c>
      <c r="E11" s="11">
        <v>26</v>
      </c>
      <c r="F11" s="24">
        <v>3870</v>
      </c>
    </row>
    <row r="12" spans="1:6" ht="15" customHeight="1">
      <c r="A12" s="19">
        <v>7</v>
      </c>
      <c r="B12" s="20" t="s">
        <v>16</v>
      </c>
      <c r="C12" s="11">
        <v>93</v>
      </c>
      <c r="D12" s="24">
        <v>2844</v>
      </c>
      <c r="E12" s="11">
        <v>125</v>
      </c>
      <c r="F12" s="24">
        <v>14637</v>
      </c>
    </row>
    <row r="13" spans="1:6" ht="15" customHeight="1">
      <c r="A13" s="19">
        <v>8</v>
      </c>
      <c r="B13" s="20" t="s">
        <v>17</v>
      </c>
      <c r="C13" s="11">
        <v>0</v>
      </c>
      <c r="D13" s="24">
        <v>0</v>
      </c>
      <c r="E13" s="11">
        <v>0</v>
      </c>
      <c r="F13" s="24">
        <v>0</v>
      </c>
    </row>
    <row r="14" spans="1:6" ht="15" customHeight="1">
      <c r="A14" s="19">
        <v>9</v>
      </c>
      <c r="B14" s="20" t="s">
        <v>18</v>
      </c>
      <c r="C14" s="11">
        <v>0</v>
      </c>
      <c r="D14" s="24">
        <v>0</v>
      </c>
      <c r="E14" s="11">
        <v>21</v>
      </c>
      <c r="F14" s="24">
        <v>2236</v>
      </c>
    </row>
    <row r="15" spans="1:6" ht="15" customHeight="1">
      <c r="A15" s="19">
        <v>10</v>
      </c>
      <c r="B15" s="20" t="s">
        <v>19</v>
      </c>
      <c r="C15" s="11">
        <v>0</v>
      </c>
      <c r="D15" s="24">
        <v>0</v>
      </c>
      <c r="E15" s="11">
        <v>21</v>
      </c>
      <c r="F15" s="24">
        <v>2236</v>
      </c>
    </row>
    <row r="16" spans="1:6" ht="15" customHeight="1">
      <c r="A16" s="19">
        <v>11</v>
      </c>
      <c r="B16" s="20" t="s">
        <v>20</v>
      </c>
      <c r="C16" s="11">
        <v>0</v>
      </c>
      <c r="D16" s="24">
        <v>0</v>
      </c>
      <c r="E16" s="11">
        <v>0</v>
      </c>
      <c r="F16" s="24">
        <v>0</v>
      </c>
    </row>
    <row r="17" spans="1:6" ht="15" customHeight="1">
      <c r="A17" s="19">
        <v>12</v>
      </c>
      <c r="B17" s="20" t="s">
        <v>21</v>
      </c>
      <c r="C17" s="11">
        <v>1</v>
      </c>
      <c r="D17" s="24">
        <v>404</v>
      </c>
      <c r="E17" s="11">
        <v>5</v>
      </c>
      <c r="F17" s="24">
        <v>2953</v>
      </c>
    </row>
    <row r="18" spans="1:6" ht="15" customHeight="1">
      <c r="A18" s="19">
        <v>13</v>
      </c>
      <c r="B18" s="20" t="s">
        <v>22</v>
      </c>
      <c r="C18" s="11">
        <v>3</v>
      </c>
      <c r="D18" s="24">
        <v>5</v>
      </c>
      <c r="E18" s="11">
        <v>36</v>
      </c>
      <c r="F18" s="24">
        <v>4924</v>
      </c>
    </row>
    <row r="19" spans="1:6" ht="15" customHeight="1">
      <c r="A19" s="19">
        <v>14</v>
      </c>
      <c r="B19" s="20" t="s">
        <v>23</v>
      </c>
      <c r="C19" s="11">
        <v>2</v>
      </c>
      <c r="D19" s="24">
        <v>25</v>
      </c>
      <c r="E19" s="11">
        <v>5</v>
      </c>
      <c r="F19" s="24">
        <v>3597</v>
      </c>
    </row>
    <row r="20" spans="1:6" ht="15" customHeight="1">
      <c r="A20" s="19">
        <v>15</v>
      </c>
      <c r="B20" s="20" t="s">
        <v>24</v>
      </c>
      <c r="C20" s="187">
        <v>43</v>
      </c>
      <c r="D20" s="189">
        <v>18312</v>
      </c>
      <c r="E20" s="187">
        <v>86</v>
      </c>
      <c r="F20" s="189">
        <v>32045</v>
      </c>
    </row>
    <row r="21" spans="1:6" ht="15" customHeight="1">
      <c r="A21" s="19">
        <v>16</v>
      </c>
      <c r="B21" s="20" t="s">
        <v>25</v>
      </c>
      <c r="C21" s="11">
        <v>9</v>
      </c>
      <c r="D21" s="24">
        <v>1200</v>
      </c>
      <c r="E21" s="11">
        <v>17</v>
      </c>
      <c r="F21" s="24">
        <v>2050</v>
      </c>
    </row>
    <row r="22" spans="1:6" ht="15" customHeight="1">
      <c r="A22" s="19">
        <v>17</v>
      </c>
      <c r="B22" s="20" t="s">
        <v>26</v>
      </c>
      <c r="C22" s="11">
        <v>0</v>
      </c>
      <c r="D22" s="24">
        <v>0</v>
      </c>
      <c r="E22" s="11">
        <v>0</v>
      </c>
      <c r="F22" s="24">
        <v>0</v>
      </c>
    </row>
    <row r="23" spans="1:6" ht="15" customHeight="1">
      <c r="A23" s="19">
        <v>18</v>
      </c>
      <c r="B23" s="20" t="s">
        <v>27</v>
      </c>
      <c r="C23" s="11">
        <v>117</v>
      </c>
      <c r="D23" s="24">
        <v>46859</v>
      </c>
      <c r="E23" s="11">
        <v>2382</v>
      </c>
      <c r="F23" s="24">
        <v>60664</v>
      </c>
    </row>
    <row r="24" spans="1:6" ht="15" customHeight="1">
      <c r="A24" s="19">
        <v>19</v>
      </c>
      <c r="B24" s="20" t="s">
        <v>28</v>
      </c>
      <c r="C24" s="11">
        <v>0</v>
      </c>
      <c r="D24" s="24">
        <v>0</v>
      </c>
      <c r="E24" s="11">
        <v>0</v>
      </c>
      <c r="F24" s="24">
        <v>0</v>
      </c>
    </row>
    <row r="25" spans="1:6" ht="15" customHeight="1">
      <c r="A25" s="19">
        <v>20</v>
      </c>
      <c r="B25" s="20" t="s">
        <v>29</v>
      </c>
      <c r="C25" s="11">
        <v>0</v>
      </c>
      <c r="D25" s="24">
        <v>0</v>
      </c>
      <c r="E25" s="11">
        <v>216</v>
      </c>
      <c r="F25" s="24">
        <v>609</v>
      </c>
    </row>
    <row r="26" spans="1:6" ht="15" customHeight="1">
      <c r="A26" s="19">
        <v>21</v>
      </c>
      <c r="B26" s="20" t="s">
        <v>30</v>
      </c>
      <c r="C26" s="11">
        <v>0</v>
      </c>
      <c r="D26" s="24">
        <v>0</v>
      </c>
      <c r="E26" s="11">
        <v>0</v>
      </c>
      <c r="F26" s="24">
        <v>0</v>
      </c>
    </row>
    <row r="27" spans="1:6" s="60" customFormat="1" ht="15" customHeight="1">
      <c r="A27" s="13"/>
      <c r="B27" s="13" t="s">
        <v>31</v>
      </c>
      <c r="C27" s="13">
        <f>SUM(C6:C26)</f>
        <v>526</v>
      </c>
      <c r="D27" s="28">
        <f>SUM(D6:D26)</f>
        <v>75276</v>
      </c>
      <c r="E27" s="13">
        <f>SUM(E6:E26)</f>
        <v>3675</v>
      </c>
      <c r="F27" s="28">
        <f>SUM(F6:F26)</f>
        <v>219426</v>
      </c>
    </row>
    <row r="28" spans="1:6" ht="15" customHeight="1">
      <c r="A28" s="19">
        <v>22</v>
      </c>
      <c r="B28" s="20" t="s">
        <v>32</v>
      </c>
      <c r="C28" s="11">
        <v>0</v>
      </c>
      <c r="D28" s="24">
        <v>0</v>
      </c>
      <c r="E28" s="11">
        <v>0</v>
      </c>
      <c r="F28" s="24">
        <v>0</v>
      </c>
    </row>
    <row r="29" spans="1:6" ht="15" customHeight="1">
      <c r="A29" s="19">
        <v>23</v>
      </c>
      <c r="B29" s="20" t="s">
        <v>33</v>
      </c>
      <c r="C29" s="11">
        <v>0</v>
      </c>
      <c r="D29" s="24">
        <v>0</v>
      </c>
      <c r="E29" s="11">
        <v>0</v>
      </c>
      <c r="F29" s="24">
        <v>0</v>
      </c>
    </row>
    <row r="30" spans="1:6" ht="15" customHeight="1">
      <c r="A30" s="19">
        <v>24</v>
      </c>
      <c r="B30" s="20" t="s">
        <v>34</v>
      </c>
      <c r="C30" s="11">
        <v>0</v>
      </c>
      <c r="D30" s="24">
        <v>0</v>
      </c>
      <c r="E30" s="11">
        <v>0</v>
      </c>
      <c r="F30" s="24">
        <v>0</v>
      </c>
    </row>
    <row r="31" spans="1:6" ht="15" customHeight="1">
      <c r="A31" s="19">
        <v>25</v>
      </c>
      <c r="B31" s="20" t="s">
        <v>35</v>
      </c>
      <c r="C31" s="11">
        <v>0</v>
      </c>
      <c r="D31" s="24">
        <v>0</v>
      </c>
      <c r="E31" s="11">
        <v>0</v>
      </c>
      <c r="F31" s="24">
        <v>0</v>
      </c>
    </row>
    <row r="32" spans="1:6" ht="15" customHeight="1">
      <c r="A32" s="19">
        <v>26</v>
      </c>
      <c r="B32" s="20" t="s">
        <v>36</v>
      </c>
      <c r="C32" s="11">
        <v>2</v>
      </c>
      <c r="D32" s="24">
        <v>415</v>
      </c>
      <c r="E32" s="11">
        <v>2</v>
      </c>
      <c r="F32" s="24">
        <v>409</v>
      </c>
    </row>
    <row r="33" spans="1:6" ht="15" customHeight="1">
      <c r="A33" s="19">
        <v>27</v>
      </c>
      <c r="B33" s="20" t="s">
        <v>37</v>
      </c>
      <c r="C33" s="11">
        <v>337</v>
      </c>
      <c r="D33" s="24">
        <v>10121</v>
      </c>
      <c r="E33" s="11">
        <v>458</v>
      </c>
      <c r="F33" s="24">
        <v>26438</v>
      </c>
    </row>
    <row r="34" spans="1:6" s="60" customFormat="1" ht="15" customHeight="1">
      <c r="A34" s="13"/>
      <c r="B34" s="13" t="s">
        <v>31</v>
      </c>
      <c r="C34" s="13">
        <f>SUM(C28:C33)</f>
        <v>339</v>
      </c>
      <c r="D34" s="28">
        <f>SUM(D28:D33)</f>
        <v>10536</v>
      </c>
      <c r="E34" s="13">
        <f>SUM(E28:E33)</f>
        <v>460</v>
      </c>
      <c r="F34" s="28">
        <f>SUM(F28:F33)</f>
        <v>26847</v>
      </c>
    </row>
    <row r="35" spans="1:6" ht="15" customHeight="1">
      <c r="A35" s="19">
        <v>28</v>
      </c>
      <c r="B35" s="20" t="s">
        <v>38</v>
      </c>
      <c r="C35" s="11">
        <v>26</v>
      </c>
      <c r="D35" s="24">
        <v>194</v>
      </c>
      <c r="E35" s="11">
        <v>2023</v>
      </c>
      <c r="F35" s="24">
        <v>52174</v>
      </c>
    </row>
    <row r="36" spans="1:6" ht="15" customHeight="1">
      <c r="A36" s="19">
        <v>29</v>
      </c>
      <c r="B36" s="20" t="s">
        <v>39</v>
      </c>
      <c r="C36" s="11">
        <v>0</v>
      </c>
      <c r="D36" s="24">
        <v>0</v>
      </c>
      <c r="E36" s="11">
        <v>0</v>
      </c>
      <c r="F36" s="24">
        <v>0</v>
      </c>
    </row>
    <row r="37" spans="1:6" ht="15" customHeight="1">
      <c r="A37" s="19">
        <v>30</v>
      </c>
      <c r="B37" s="20" t="s">
        <v>40</v>
      </c>
      <c r="C37" s="11">
        <v>0</v>
      </c>
      <c r="D37" s="24">
        <v>0</v>
      </c>
      <c r="E37" s="11">
        <v>0</v>
      </c>
      <c r="F37" s="24">
        <v>0</v>
      </c>
    </row>
    <row r="38" spans="1:6" ht="15" customHeight="1">
      <c r="A38" s="19">
        <v>31</v>
      </c>
      <c r="B38" s="20" t="s">
        <v>41</v>
      </c>
      <c r="C38" s="11">
        <v>0</v>
      </c>
      <c r="D38" s="24">
        <v>0</v>
      </c>
      <c r="E38" s="11">
        <v>169</v>
      </c>
      <c r="F38" s="24">
        <v>4055</v>
      </c>
    </row>
    <row r="39" spans="1:6" ht="15" customHeight="1">
      <c r="A39" s="19">
        <v>32</v>
      </c>
      <c r="B39" s="20" t="s">
        <v>42</v>
      </c>
      <c r="C39" s="11">
        <v>55</v>
      </c>
      <c r="D39" s="24">
        <v>4085</v>
      </c>
      <c r="E39" s="11">
        <v>115</v>
      </c>
      <c r="F39" s="24">
        <v>5958</v>
      </c>
    </row>
    <row r="40" spans="1:6" ht="15" customHeight="1">
      <c r="A40" s="19">
        <v>33</v>
      </c>
      <c r="B40" s="20" t="s">
        <v>43</v>
      </c>
      <c r="C40" s="11">
        <v>57</v>
      </c>
      <c r="D40" s="24">
        <v>3668</v>
      </c>
      <c r="E40" s="11">
        <v>33</v>
      </c>
      <c r="F40" s="24">
        <v>4001</v>
      </c>
    </row>
    <row r="41" spans="1:6" ht="15" customHeight="1">
      <c r="A41" s="19">
        <v>34</v>
      </c>
      <c r="B41" s="20" t="s">
        <v>44</v>
      </c>
      <c r="C41" s="11">
        <v>0</v>
      </c>
      <c r="D41" s="24">
        <v>0</v>
      </c>
      <c r="E41" s="11">
        <v>0</v>
      </c>
      <c r="F41" s="24">
        <v>0</v>
      </c>
    </row>
    <row r="42" spans="1:6" ht="15" customHeight="1">
      <c r="A42" s="19">
        <v>35</v>
      </c>
      <c r="B42" s="20" t="s">
        <v>45</v>
      </c>
      <c r="C42" s="11">
        <v>0</v>
      </c>
      <c r="D42" s="24">
        <v>0</v>
      </c>
      <c r="E42" s="11">
        <v>21</v>
      </c>
      <c r="F42" s="24">
        <v>2082</v>
      </c>
    </row>
    <row r="43" spans="1:6" ht="15" customHeight="1">
      <c r="A43" s="19">
        <v>36</v>
      </c>
      <c r="B43" s="20" t="s">
        <v>46</v>
      </c>
      <c r="C43" s="11">
        <v>0</v>
      </c>
      <c r="D43" s="24">
        <v>0</v>
      </c>
      <c r="E43" s="11">
        <v>0</v>
      </c>
      <c r="F43" s="24">
        <v>0</v>
      </c>
    </row>
    <row r="44" spans="1:6" ht="15" customHeight="1">
      <c r="A44" s="19">
        <v>37</v>
      </c>
      <c r="B44" s="20" t="s">
        <v>47</v>
      </c>
      <c r="C44" s="11">
        <v>0</v>
      </c>
      <c r="D44" s="24">
        <v>0</v>
      </c>
      <c r="E44" s="11">
        <v>0</v>
      </c>
      <c r="F44" s="24">
        <v>0</v>
      </c>
    </row>
    <row r="45" spans="1:6" ht="15" customHeight="1">
      <c r="A45" s="19">
        <v>38</v>
      </c>
      <c r="B45" s="20" t="s">
        <v>48</v>
      </c>
      <c r="C45" s="11">
        <v>0</v>
      </c>
      <c r="D45" s="24">
        <v>0</v>
      </c>
      <c r="E45" s="11">
        <v>0</v>
      </c>
      <c r="F45" s="24">
        <v>0</v>
      </c>
    </row>
    <row r="46" spans="1:6" ht="15" customHeight="1">
      <c r="A46" s="19">
        <v>39</v>
      </c>
      <c r="B46" s="20" t="s">
        <v>49</v>
      </c>
      <c r="C46" s="11">
        <v>0</v>
      </c>
      <c r="D46" s="24">
        <v>0</v>
      </c>
      <c r="E46" s="11">
        <v>0</v>
      </c>
      <c r="F46" s="24">
        <v>0</v>
      </c>
    </row>
    <row r="47" spans="1:6" ht="15" customHeight="1">
      <c r="A47" s="19">
        <v>40</v>
      </c>
      <c r="B47" s="20" t="s">
        <v>50</v>
      </c>
      <c r="C47" s="11">
        <v>0</v>
      </c>
      <c r="D47" s="24">
        <v>0</v>
      </c>
      <c r="E47" s="11">
        <v>0</v>
      </c>
      <c r="F47" s="24">
        <v>0</v>
      </c>
    </row>
    <row r="48" spans="1:6" ht="15" customHeight="1">
      <c r="A48" s="19">
        <v>41</v>
      </c>
      <c r="B48" s="20" t="s">
        <v>51</v>
      </c>
      <c r="C48" s="11">
        <v>0</v>
      </c>
      <c r="D48" s="24">
        <v>0</v>
      </c>
      <c r="E48" s="11">
        <v>1</v>
      </c>
      <c r="F48" s="24">
        <v>800</v>
      </c>
    </row>
    <row r="49" spans="1:6" ht="15" customHeight="1">
      <c r="A49" s="19">
        <v>42</v>
      </c>
      <c r="B49" s="20" t="s">
        <v>52</v>
      </c>
      <c r="C49" s="11">
        <v>0</v>
      </c>
      <c r="D49" s="24">
        <v>0</v>
      </c>
      <c r="E49" s="11">
        <v>0</v>
      </c>
      <c r="F49" s="24">
        <v>0</v>
      </c>
    </row>
    <row r="50" spans="1:6" ht="15" customHeight="1">
      <c r="A50" s="19">
        <v>43</v>
      </c>
      <c r="B50" s="20" t="s">
        <v>53</v>
      </c>
      <c r="C50" s="11">
        <v>0</v>
      </c>
      <c r="D50" s="24">
        <v>0</v>
      </c>
      <c r="E50" s="11">
        <v>0</v>
      </c>
      <c r="F50" s="24">
        <v>0</v>
      </c>
    </row>
    <row r="51" spans="1:6" ht="15" customHeight="1">
      <c r="A51" s="19">
        <v>44</v>
      </c>
      <c r="B51" s="20" t="s">
        <v>54</v>
      </c>
      <c r="C51" s="11">
        <v>0</v>
      </c>
      <c r="D51" s="24">
        <v>0</v>
      </c>
      <c r="E51" s="11">
        <v>0</v>
      </c>
      <c r="F51" s="24">
        <v>0</v>
      </c>
    </row>
    <row r="52" spans="1:6" ht="15" customHeight="1">
      <c r="A52" s="19">
        <v>45</v>
      </c>
      <c r="B52" s="20" t="s">
        <v>55</v>
      </c>
      <c r="C52" s="11">
        <v>0</v>
      </c>
      <c r="D52" s="24">
        <v>0</v>
      </c>
      <c r="E52" s="11">
        <v>0</v>
      </c>
      <c r="F52" s="24">
        <v>0</v>
      </c>
    </row>
    <row r="53" spans="1:6" ht="15" customHeight="1">
      <c r="A53" s="19">
        <v>46</v>
      </c>
      <c r="B53" s="20" t="s">
        <v>315</v>
      </c>
      <c r="C53" s="11">
        <v>0</v>
      </c>
      <c r="D53" s="24">
        <v>0</v>
      </c>
      <c r="E53" s="11">
        <v>0</v>
      </c>
      <c r="F53" s="24">
        <v>0</v>
      </c>
    </row>
    <row r="54" spans="1:6" s="60" customFormat="1" ht="15" customHeight="1">
      <c r="A54" s="13"/>
      <c r="B54" s="13" t="s">
        <v>31</v>
      </c>
      <c r="C54" s="13">
        <f>SUM(C35:C53)</f>
        <v>138</v>
      </c>
      <c r="D54" s="28">
        <f>SUM(D35:D53)</f>
        <v>7947</v>
      </c>
      <c r="E54" s="13">
        <f>SUM(E35:E53)</f>
        <v>2362</v>
      </c>
      <c r="F54" s="28">
        <f>SUM(F35:F53)</f>
        <v>69070</v>
      </c>
    </row>
    <row r="55" spans="1:6" ht="15" customHeight="1">
      <c r="A55" s="19">
        <v>47</v>
      </c>
      <c r="B55" s="20" t="s">
        <v>56</v>
      </c>
      <c r="C55" s="11">
        <v>0</v>
      </c>
      <c r="D55" s="24">
        <v>0</v>
      </c>
      <c r="E55" s="11">
        <v>0</v>
      </c>
      <c r="F55" s="24">
        <v>0</v>
      </c>
    </row>
    <row r="56" spans="1:6" ht="15" customHeight="1">
      <c r="A56" s="19">
        <v>48</v>
      </c>
      <c r="B56" s="20" t="s">
        <v>57</v>
      </c>
      <c r="C56" s="11">
        <v>0</v>
      </c>
      <c r="D56" s="24">
        <v>0</v>
      </c>
      <c r="E56" s="11">
        <v>0</v>
      </c>
      <c r="F56" s="24">
        <v>0</v>
      </c>
    </row>
    <row r="57" spans="1:6" ht="15" customHeight="1">
      <c r="A57" s="19">
        <v>49</v>
      </c>
      <c r="B57" s="20" t="s">
        <v>58</v>
      </c>
      <c r="C57" s="11">
        <v>0</v>
      </c>
      <c r="D57" s="24">
        <v>0</v>
      </c>
      <c r="E57" s="11">
        <v>0</v>
      </c>
      <c r="F57" s="24">
        <v>0</v>
      </c>
    </row>
    <row r="58" spans="1:6" s="60" customFormat="1" ht="15" customHeight="1">
      <c r="A58" s="13"/>
      <c r="B58" s="13" t="s">
        <v>31</v>
      </c>
      <c r="C58" s="13">
        <f>SUM(C55:C57)</f>
        <v>0</v>
      </c>
      <c r="D58" s="13">
        <f>SUM(D55:D57)</f>
        <v>0</v>
      </c>
      <c r="E58" s="13">
        <f>SUM(E55:E57)</f>
        <v>0</v>
      </c>
      <c r="F58" s="13">
        <f>SUM(F55:F57)</f>
        <v>0</v>
      </c>
    </row>
    <row r="59" spans="1:6" ht="15" customHeight="1">
      <c r="A59" s="19">
        <v>50</v>
      </c>
      <c r="B59" s="20" t="s">
        <v>59</v>
      </c>
      <c r="C59" s="11">
        <v>0</v>
      </c>
      <c r="D59" s="24">
        <v>0</v>
      </c>
      <c r="E59" s="11">
        <v>0</v>
      </c>
      <c r="F59" s="24">
        <v>0</v>
      </c>
    </row>
    <row r="60" spans="1:6" ht="15" customHeight="1">
      <c r="A60" s="19">
        <v>51</v>
      </c>
      <c r="B60" s="20" t="s">
        <v>60</v>
      </c>
      <c r="C60" s="11">
        <v>0</v>
      </c>
      <c r="D60" s="24">
        <v>0</v>
      </c>
      <c r="E60" s="11">
        <v>0</v>
      </c>
      <c r="F60" s="24">
        <v>0</v>
      </c>
    </row>
    <row r="61" spans="1:6" s="60" customFormat="1" ht="15" customHeight="1">
      <c r="A61" s="13"/>
      <c r="B61" s="13" t="s">
        <v>31</v>
      </c>
      <c r="C61" s="13">
        <f>SUM(C59:C60)</f>
        <v>0</v>
      </c>
      <c r="D61" s="13">
        <f>SUM(D59:D60)</f>
        <v>0</v>
      </c>
      <c r="E61" s="13">
        <f>SUM(E59:E60)</f>
        <v>0</v>
      </c>
      <c r="F61" s="13">
        <f>SUM(F59:F60)</f>
        <v>0</v>
      </c>
    </row>
    <row r="62" spans="1:6" s="60" customFormat="1" ht="15" customHeight="1">
      <c r="A62" s="413" t="s">
        <v>0</v>
      </c>
      <c r="B62" s="414"/>
      <c r="C62" s="13">
        <f>SUM(C61,C58,C54,C34,C27)</f>
        <v>1003</v>
      </c>
      <c r="D62" s="28">
        <f>SUM(D61,D58,D54,D34,D27)</f>
        <v>93759</v>
      </c>
      <c r="E62" s="13">
        <f>SUM(E61,E58,E54,E34,E27)</f>
        <v>6497</v>
      </c>
      <c r="F62" s="28">
        <f>SUM(F61,F58,F54,F34,F27)</f>
        <v>315343</v>
      </c>
    </row>
  </sheetData>
  <sheetProtection/>
  <mergeCells count="8">
    <mergeCell ref="A62:B62"/>
    <mergeCell ref="A1:F1"/>
    <mergeCell ref="A2:F2"/>
    <mergeCell ref="E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xSplit="1" ySplit="4" topLeftCell="B5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I11" sqref="I11"/>
    </sheetView>
  </sheetViews>
  <sheetFormatPr defaultColWidth="9.140625" defaultRowHeight="12.75"/>
  <cols>
    <col min="1" max="1" width="6.57421875" style="54" customWidth="1"/>
    <col min="2" max="2" width="21.140625" style="54" customWidth="1"/>
    <col min="3" max="3" width="7.8515625" style="65" bestFit="1" customWidth="1"/>
    <col min="4" max="4" width="12.140625" style="65" bestFit="1" customWidth="1"/>
    <col min="5" max="5" width="11.421875" style="65" bestFit="1" customWidth="1"/>
    <col min="6" max="6" width="8.8515625" style="65" bestFit="1" customWidth="1"/>
    <col min="7" max="7" width="16.140625" style="65" bestFit="1" customWidth="1"/>
    <col min="8" max="8" width="11.421875" style="54" bestFit="1" customWidth="1"/>
    <col min="9" max="16384" width="9.140625" style="54" customWidth="1"/>
  </cols>
  <sheetData>
    <row r="1" spans="1:7" ht="14.25">
      <c r="A1" s="574" t="s">
        <v>536</v>
      </c>
      <c r="B1" s="419"/>
      <c r="C1" s="419"/>
      <c r="D1" s="419"/>
      <c r="E1" s="419"/>
      <c r="F1" s="419"/>
      <c r="G1" s="419"/>
    </row>
    <row r="2" spans="1:7" ht="21">
      <c r="A2" s="420" t="s">
        <v>172</v>
      </c>
      <c r="B2" s="420"/>
      <c r="C2" s="420"/>
      <c r="D2" s="420"/>
      <c r="E2" s="420"/>
      <c r="F2" s="420"/>
      <c r="G2" s="420"/>
    </row>
    <row r="3" spans="1:7" ht="25.5" customHeight="1">
      <c r="A3" s="66"/>
      <c r="B3" s="37"/>
      <c r="C3" s="35"/>
      <c r="D3" s="118" t="s">
        <v>307</v>
      </c>
      <c r="E3" s="16"/>
      <c r="F3" s="16"/>
      <c r="G3" s="78" t="s">
        <v>173</v>
      </c>
    </row>
    <row r="4" spans="1:7" ht="34.5" customHeight="1">
      <c r="A4" s="79" t="s">
        <v>165</v>
      </c>
      <c r="B4" s="79" t="s">
        <v>166</v>
      </c>
      <c r="C4" s="79" t="s">
        <v>167</v>
      </c>
      <c r="D4" s="79" t="s">
        <v>168</v>
      </c>
      <c r="E4" s="79" t="s">
        <v>169</v>
      </c>
      <c r="F4" s="79" t="s">
        <v>170</v>
      </c>
      <c r="G4" s="79" t="s">
        <v>171</v>
      </c>
    </row>
    <row r="5" spans="1:7" ht="15" customHeight="1">
      <c r="A5" s="19">
        <v>1</v>
      </c>
      <c r="B5" s="20" t="s">
        <v>10</v>
      </c>
      <c r="C5" s="24">
        <v>3190</v>
      </c>
      <c r="D5" s="24">
        <v>2363</v>
      </c>
      <c r="E5" s="24">
        <v>2663</v>
      </c>
      <c r="F5" s="24">
        <v>269</v>
      </c>
      <c r="G5" s="80">
        <f>E5*100/C5</f>
        <v>83.47962382445141</v>
      </c>
    </row>
    <row r="6" spans="1:7" ht="15" customHeight="1">
      <c r="A6" s="19">
        <v>2</v>
      </c>
      <c r="B6" s="20" t="s">
        <v>11</v>
      </c>
      <c r="C6" s="24">
        <v>1009</v>
      </c>
      <c r="D6" s="24">
        <v>85</v>
      </c>
      <c r="E6" s="24">
        <v>407</v>
      </c>
      <c r="F6" s="24">
        <v>49</v>
      </c>
      <c r="G6" s="80">
        <f aca="true" t="shared" si="0" ref="G6:G61">E6*100/C6</f>
        <v>40.33696729435084</v>
      </c>
    </row>
    <row r="7" spans="1:7" ht="15" customHeight="1">
      <c r="A7" s="19">
        <v>3</v>
      </c>
      <c r="B7" s="20" t="s">
        <v>12</v>
      </c>
      <c r="C7" s="24">
        <v>145412</v>
      </c>
      <c r="D7" s="24">
        <v>102102</v>
      </c>
      <c r="E7" s="24">
        <v>93251</v>
      </c>
      <c r="F7" s="24">
        <v>0</v>
      </c>
      <c r="G7" s="80">
        <f t="shared" si="0"/>
        <v>64.12882017990262</v>
      </c>
    </row>
    <row r="8" spans="1:7" ht="15" customHeight="1">
      <c r="A8" s="19">
        <v>4</v>
      </c>
      <c r="B8" s="20" t="s">
        <v>13</v>
      </c>
      <c r="C8" s="24">
        <v>458844</v>
      </c>
      <c r="D8" s="24">
        <v>305658</v>
      </c>
      <c r="E8" s="24">
        <v>272524</v>
      </c>
      <c r="F8" s="24">
        <v>33134</v>
      </c>
      <c r="G8" s="80">
        <f t="shared" si="0"/>
        <v>59.39360654165686</v>
      </c>
    </row>
    <row r="9" spans="1:7" ht="15" customHeight="1">
      <c r="A9" s="19">
        <v>5</v>
      </c>
      <c r="B9" s="20" t="s">
        <v>14</v>
      </c>
      <c r="C9" s="24">
        <v>5492</v>
      </c>
      <c r="D9" s="24">
        <v>3995</v>
      </c>
      <c r="E9" s="24">
        <v>3948</v>
      </c>
      <c r="F9" s="24">
        <v>661</v>
      </c>
      <c r="G9" s="80">
        <f t="shared" si="0"/>
        <v>71.88638018936635</v>
      </c>
    </row>
    <row r="10" spans="1:7" ht="15" customHeight="1">
      <c r="A10" s="19">
        <v>6</v>
      </c>
      <c r="B10" s="20" t="s">
        <v>15</v>
      </c>
      <c r="C10" s="24">
        <v>1086</v>
      </c>
      <c r="D10" s="24">
        <v>897</v>
      </c>
      <c r="E10" s="24">
        <v>867</v>
      </c>
      <c r="F10" s="24">
        <v>98</v>
      </c>
      <c r="G10" s="80">
        <f t="shared" si="0"/>
        <v>79.8342541436464</v>
      </c>
    </row>
    <row r="11" spans="1:7" ht="15" customHeight="1">
      <c r="A11" s="19">
        <v>7</v>
      </c>
      <c r="B11" s="20" t="s">
        <v>16</v>
      </c>
      <c r="C11" s="24">
        <v>144149</v>
      </c>
      <c r="D11" s="24">
        <v>112492</v>
      </c>
      <c r="E11" s="24">
        <v>119866</v>
      </c>
      <c r="F11" s="24">
        <v>12618</v>
      </c>
      <c r="G11" s="80">
        <f t="shared" si="0"/>
        <v>83.15423624166661</v>
      </c>
    </row>
    <row r="12" spans="1:7" ht="15" customHeight="1">
      <c r="A12" s="19">
        <v>8</v>
      </c>
      <c r="B12" s="20" t="s">
        <v>17</v>
      </c>
      <c r="C12" s="24">
        <v>7150</v>
      </c>
      <c r="D12" s="24">
        <v>3935</v>
      </c>
      <c r="E12" s="24">
        <v>2000</v>
      </c>
      <c r="F12" s="24">
        <v>1935</v>
      </c>
      <c r="G12" s="80">
        <f t="shared" si="0"/>
        <v>27.972027972027973</v>
      </c>
    </row>
    <row r="13" spans="1:7" ht="15" customHeight="1">
      <c r="A13" s="19">
        <v>9</v>
      </c>
      <c r="B13" s="20" t="s">
        <v>18</v>
      </c>
      <c r="C13" s="24">
        <v>12455</v>
      </c>
      <c r="D13" s="24">
        <v>12332</v>
      </c>
      <c r="E13" s="24">
        <v>6875</v>
      </c>
      <c r="F13" s="24">
        <v>3222</v>
      </c>
      <c r="G13" s="80">
        <f t="shared" si="0"/>
        <v>55.19871537535126</v>
      </c>
    </row>
    <row r="14" spans="1:7" ht="15" customHeight="1">
      <c r="A14" s="19">
        <v>10</v>
      </c>
      <c r="B14" s="20" t="s">
        <v>19</v>
      </c>
      <c r="C14" s="24">
        <v>4235</v>
      </c>
      <c r="D14" s="24">
        <v>1628</v>
      </c>
      <c r="E14" s="24">
        <v>447</v>
      </c>
      <c r="F14" s="24">
        <v>0</v>
      </c>
      <c r="G14" s="80">
        <f t="shared" si="0"/>
        <v>10.554899645808737</v>
      </c>
    </row>
    <row r="15" spans="1:7" ht="15" customHeight="1">
      <c r="A15" s="19">
        <v>11</v>
      </c>
      <c r="B15" s="20" t="s">
        <v>20</v>
      </c>
      <c r="C15" s="24">
        <v>4329</v>
      </c>
      <c r="D15" s="24">
        <v>1249</v>
      </c>
      <c r="E15" s="24">
        <v>1246</v>
      </c>
      <c r="F15" s="24">
        <v>3</v>
      </c>
      <c r="G15" s="80">
        <f t="shared" si="0"/>
        <v>28.782628782628784</v>
      </c>
    </row>
    <row r="16" spans="1:7" ht="15" customHeight="1">
      <c r="A16" s="19">
        <v>12</v>
      </c>
      <c r="B16" s="20" t="s">
        <v>21</v>
      </c>
      <c r="C16" s="24">
        <v>2580</v>
      </c>
      <c r="D16" s="24">
        <v>2580</v>
      </c>
      <c r="E16" s="24">
        <v>1865</v>
      </c>
      <c r="F16" s="24">
        <v>715</v>
      </c>
      <c r="G16" s="80">
        <f t="shared" si="0"/>
        <v>72.28682170542636</v>
      </c>
    </row>
    <row r="17" spans="1:7" ht="15" customHeight="1">
      <c r="A17" s="19">
        <v>13</v>
      </c>
      <c r="B17" s="20" t="s">
        <v>22</v>
      </c>
      <c r="C17" s="24">
        <v>1953</v>
      </c>
      <c r="D17" s="24">
        <v>1175</v>
      </c>
      <c r="E17" s="24">
        <v>1813</v>
      </c>
      <c r="F17" s="24">
        <v>0</v>
      </c>
      <c r="G17" s="80">
        <f t="shared" si="0"/>
        <v>92.831541218638</v>
      </c>
    </row>
    <row r="18" spans="1:7" ht="15" customHeight="1">
      <c r="A18" s="19">
        <v>14</v>
      </c>
      <c r="B18" s="20" t="s">
        <v>23</v>
      </c>
      <c r="C18" s="24">
        <v>5422</v>
      </c>
      <c r="D18" s="24">
        <v>2612</v>
      </c>
      <c r="E18" s="24">
        <v>3632</v>
      </c>
      <c r="F18" s="24">
        <v>1295</v>
      </c>
      <c r="G18" s="80">
        <f t="shared" si="0"/>
        <v>66.98635189966802</v>
      </c>
    </row>
    <row r="19" spans="1:7" ht="15" customHeight="1">
      <c r="A19" s="19">
        <v>15</v>
      </c>
      <c r="B19" s="20" t="s">
        <v>24</v>
      </c>
      <c r="C19" s="189">
        <v>27707</v>
      </c>
      <c r="D19" s="189">
        <v>23504</v>
      </c>
      <c r="E19" s="189">
        <v>24521</v>
      </c>
      <c r="F19" s="189">
        <v>1183</v>
      </c>
      <c r="G19" s="80">
        <f t="shared" si="0"/>
        <v>88.50110080485076</v>
      </c>
    </row>
    <row r="20" spans="1:7" ht="15" customHeight="1">
      <c r="A20" s="19">
        <v>16</v>
      </c>
      <c r="B20" s="20" t="s">
        <v>25</v>
      </c>
      <c r="C20" s="24">
        <v>3350</v>
      </c>
      <c r="D20" s="24">
        <v>1710</v>
      </c>
      <c r="E20" s="24">
        <v>1710</v>
      </c>
      <c r="F20" s="24">
        <v>1000</v>
      </c>
      <c r="G20" s="80">
        <f t="shared" si="0"/>
        <v>51.04477611940298</v>
      </c>
    </row>
    <row r="21" spans="1:7" ht="15" customHeight="1">
      <c r="A21" s="19">
        <v>17</v>
      </c>
      <c r="B21" s="20" t="s">
        <v>26</v>
      </c>
      <c r="C21" s="24">
        <v>223</v>
      </c>
      <c r="D21" s="24">
        <v>74</v>
      </c>
      <c r="E21" s="24">
        <v>37</v>
      </c>
      <c r="F21" s="24">
        <v>19</v>
      </c>
      <c r="G21" s="80">
        <f t="shared" si="0"/>
        <v>16.591928251121075</v>
      </c>
    </row>
    <row r="22" spans="1:7" ht="15" customHeight="1">
      <c r="A22" s="19">
        <v>18</v>
      </c>
      <c r="B22" s="20" t="s">
        <v>27</v>
      </c>
      <c r="C22" s="24">
        <v>82512</v>
      </c>
      <c r="D22" s="24">
        <v>60844</v>
      </c>
      <c r="E22" s="24">
        <v>45509</v>
      </c>
      <c r="F22" s="24">
        <v>15335</v>
      </c>
      <c r="G22" s="80">
        <f t="shared" si="0"/>
        <v>55.154401783982934</v>
      </c>
    </row>
    <row r="23" spans="1:7" ht="15" customHeight="1">
      <c r="A23" s="19">
        <v>19</v>
      </c>
      <c r="B23" s="20" t="s">
        <v>28</v>
      </c>
      <c r="C23" s="24">
        <v>963</v>
      </c>
      <c r="D23" s="24">
        <v>287</v>
      </c>
      <c r="E23" s="24">
        <v>357</v>
      </c>
      <c r="F23" s="24">
        <v>513</v>
      </c>
      <c r="G23" s="80">
        <f t="shared" si="0"/>
        <v>37.07165109034268</v>
      </c>
    </row>
    <row r="24" spans="1:7" ht="15" customHeight="1">
      <c r="A24" s="19">
        <v>20</v>
      </c>
      <c r="B24" s="20" t="s">
        <v>29</v>
      </c>
      <c r="C24" s="24">
        <v>6212</v>
      </c>
      <c r="D24" s="24">
        <v>2929</v>
      </c>
      <c r="E24" s="24">
        <v>2358</v>
      </c>
      <c r="F24" s="24">
        <v>15</v>
      </c>
      <c r="G24" s="80">
        <f t="shared" si="0"/>
        <v>37.95878943979395</v>
      </c>
    </row>
    <row r="25" spans="1:7" ht="15" customHeight="1">
      <c r="A25" s="19">
        <v>21</v>
      </c>
      <c r="B25" s="20" t="s">
        <v>30</v>
      </c>
      <c r="C25" s="24">
        <v>15</v>
      </c>
      <c r="D25" s="24">
        <v>15</v>
      </c>
      <c r="E25" s="24">
        <v>10</v>
      </c>
      <c r="F25" s="24">
        <v>5</v>
      </c>
      <c r="G25" s="80">
        <f t="shared" si="0"/>
        <v>66.66666666666667</v>
      </c>
    </row>
    <row r="26" spans="1:7" s="60" customFormat="1" ht="15" customHeight="1">
      <c r="A26" s="13"/>
      <c r="B26" s="13" t="s">
        <v>31</v>
      </c>
      <c r="C26" s="28">
        <f>SUM(C5:C25)</f>
        <v>918288</v>
      </c>
      <c r="D26" s="28">
        <f>SUM(D5:D25)</f>
        <v>642466</v>
      </c>
      <c r="E26" s="28">
        <f>SUM(E5:E25)</f>
        <v>585906</v>
      </c>
      <c r="F26" s="28">
        <f>SUM(F5:F25)</f>
        <v>72069</v>
      </c>
      <c r="G26" s="45">
        <f t="shared" si="0"/>
        <v>63.804166013276884</v>
      </c>
    </row>
    <row r="27" spans="1:7" ht="15" customHeight="1">
      <c r="A27" s="19">
        <v>22</v>
      </c>
      <c r="B27" s="20" t="s">
        <v>32</v>
      </c>
      <c r="C27" s="24">
        <v>470</v>
      </c>
      <c r="D27" s="24">
        <v>220</v>
      </c>
      <c r="E27" s="24">
        <v>195</v>
      </c>
      <c r="F27" s="24">
        <v>20</v>
      </c>
      <c r="G27" s="80">
        <f t="shared" si="0"/>
        <v>41.48936170212766</v>
      </c>
    </row>
    <row r="28" spans="1:7" ht="15" customHeight="1">
      <c r="A28" s="19">
        <v>23</v>
      </c>
      <c r="B28" s="20" t="s">
        <v>33</v>
      </c>
      <c r="C28" s="24">
        <v>147</v>
      </c>
      <c r="D28" s="24">
        <v>32</v>
      </c>
      <c r="E28" s="24">
        <v>32</v>
      </c>
      <c r="F28" s="24">
        <v>0</v>
      </c>
      <c r="G28" s="80">
        <f t="shared" si="0"/>
        <v>21.768707482993197</v>
      </c>
    </row>
    <row r="29" spans="1:7" ht="15" customHeight="1">
      <c r="A29" s="19">
        <v>24</v>
      </c>
      <c r="B29" s="20" t="s">
        <v>34</v>
      </c>
      <c r="C29" s="24">
        <v>43</v>
      </c>
      <c r="D29" s="24">
        <v>35</v>
      </c>
      <c r="E29" s="24">
        <v>34</v>
      </c>
      <c r="F29" s="24">
        <v>0</v>
      </c>
      <c r="G29" s="80">
        <f t="shared" si="0"/>
        <v>79.06976744186046</v>
      </c>
    </row>
    <row r="30" spans="1:7" ht="15" customHeight="1">
      <c r="A30" s="19">
        <v>25</v>
      </c>
      <c r="B30" s="20" t="s">
        <v>35</v>
      </c>
      <c r="C30" s="24">
        <v>225</v>
      </c>
      <c r="D30" s="24">
        <v>98</v>
      </c>
      <c r="E30" s="24">
        <v>81</v>
      </c>
      <c r="F30" s="24">
        <v>11</v>
      </c>
      <c r="G30" s="80">
        <f t="shared" si="0"/>
        <v>36</v>
      </c>
    </row>
    <row r="31" spans="1:7" ht="15" customHeight="1">
      <c r="A31" s="19">
        <v>26</v>
      </c>
      <c r="B31" s="20" t="s">
        <v>36</v>
      </c>
      <c r="C31" s="24">
        <v>395</v>
      </c>
      <c r="D31" s="24">
        <v>242</v>
      </c>
      <c r="E31" s="24">
        <v>242</v>
      </c>
      <c r="F31" s="24">
        <v>0</v>
      </c>
      <c r="G31" s="80">
        <f t="shared" si="0"/>
        <v>61.265822784810126</v>
      </c>
    </row>
    <row r="32" spans="1:7" ht="15" customHeight="1">
      <c r="A32" s="19">
        <v>27</v>
      </c>
      <c r="B32" s="20" t="s">
        <v>37</v>
      </c>
      <c r="C32" s="24">
        <v>1717</v>
      </c>
      <c r="D32" s="24">
        <v>1685</v>
      </c>
      <c r="E32" s="24">
        <v>1248</v>
      </c>
      <c r="F32" s="24">
        <v>469</v>
      </c>
      <c r="G32" s="80">
        <f t="shared" si="0"/>
        <v>72.68491555037856</v>
      </c>
    </row>
    <row r="33" spans="1:7" s="60" customFormat="1" ht="15" customHeight="1">
      <c r="A33" s="13"/>
      <c r="B33" s="13" t="s">
        <v>31</v>
      </c>
      <c r="C33" s="28">
        <f>SUM(C27:C32)</f>
        <v>2997</v>
      </c>
      <c r="D33" s="28">
        <f>SUM(D27:D32)</f>
        <v>2312</v>
      </c>
      <c r="E33" s="28">
        <f>SUM(E27:E32)</f>
        <v>1832</v>
      </c>
      <c r="F33" s="28">
        <f>SUM(F27:F32)</f>
        <v>500</v>
      </c>
      <c r="G33" s="45">
        <f t="shared" si="0"/>
        <v>61.12779446112779</v>
      </c>
    </row>
    <row r="34" spans="1:7" ht="15" customHeight="1">
      <c r="A34" s="19">
        <v>28</v>
      </c>
      <c r="B34" s="20" t="s">
        <v>38</v>
      </c>
      <c r="C34" s="24">
        <v>3</v>
      </c>
      <c r="D34" s="24">
        <v>2</v>
      </c>
      <c r="E34" s="24">
        <v>2</v>
      </c>
      <c r="F34" s="24">
        <v>67</v>
      </c>
      <c r="G34" s="80">
        <f t="shared" si="0"/>
        <v>66.66666666666667</v>
      </c>
    </row>
    <row r="35" spans="1:7" ht="15" customHeight="1">
      <c r="A35" s="19">
        <v>29</v>
      </c>
      <c r="B35" s="20" t="s">
        <v>39</v>
      </c>
      <c r="C35" s="24">
        <v>0</v>
      </c>
      <c r="D35" s="24">
        <v>0</v>
      </c>
      <c r="E35" s="24">
        <v>0</v>
      </c>
      <c r="F35" s="24">
        <v>0</v>
      </c>
      <c r="G35" s="80" t="e">
        <f t="shared" si="0"/>
        <v>#DIV/0!</v>
      </c>
    </row>
    <row r="36" spans="1:7" ht="15" customHeight="1">
      <c r="A36" s="19">
        <v>30</v>
      </c>
      <c r="B36" s="20" t="s">
        <v>40</v>
      </c>
      <c r="C36" s="24">
        <v>1</v>
      </c>
      <c r="D36" s="24">
        <v>1</v>
      </c>
      <c r="E36" s="24">
        <v>1</v>
      </c>
      <c r="F36" s="24">
        <v>1</v>
      </c>
      <c r="G36" s="80">
        <f t="shared" si="0"/>
        <v>100</v>
      </c>
    </row>
    <row r="37" spans="1:7" ht="15" customHeight="1">
      <c r="A37" s="19">
        <v>31</v>
      </c>
      <c r="B37" s="20" t="s">
        <v>41</v>
      </c>
      <c r="C37" s="24">
        <v>0</v>
      </c>
      <c r="D37" s="24">
        <v>0</v>
      </c>
      <c r="E37" s="24">
        <v>0</v>
      </c>
      <c r="F37" s="24">
        <v>0</v>
      </c>
      <c r="G37" s="80" t="e">
        <f t="shared" si="0"/>
        <v>#DIV/0!</v>
      </c>
    </row>
    <row r="38" spans="1:7" ht="15" customHeight="1">
      <c r="A38" s="19">
        <v>32</v>
      </c>
      <c r="B38" s="20" t="s">
        <v>42</v>
      </c>
      <c r="C38" s="24">
        <v>150</v>
      </c>
      <c r="D38" s="24">
        <v>105</v>
      </c>
      <c r="E38" s="24">
        <v>105</v>
      </c>
      <c r="F38" s="24">
        <v>45</v>
      </c>
      <c r="G38" s="80">
        <f t="shared" si="0"/>
        <v>70</v>
      </c>
    </row>
    <row r="39" spans="1:7" ht="15" customHeight="1">
      <c r="A39" s="19">
        <v>33</v>
      </c>
      <c r="B39" s="20" t="s">
        <v>43</v>
      </c>
      <c r="C39" s="24">
        <v>0</v>
      </c>
      <c r="D39" s="24">
        <v>0</v>
      </c>
      <c r="E39" s="24">
        <v>0</v>
      </c>
      <c r="F39" s="24">
        <v>0</v>
      </c>
      <c r="G39" s="80" t="e">
        <f t="shared" si="0"/>
        <v>#DIV/0!</v>
      </c>
    </row>
    <row r="40" spans="1:7" ht="15" customHeight="1">
      <c r="A40" s="19">
        <v>34</v>
      </c>
      <c r="B40" s="20" t="s">
        <v>44</v>
      </c>
      <c r="C40" s="24">
        <v>0</v>
      </c>
      <c r="D40" s="24">
        <v>0</v>
      </c>
      <c r="E40" s="24">
        <v>0</v>
      </c>
      <c r="F40" s="24">
        <v>0</v>
      </c>
      <c r="G40" s="80" t="e">
        <f t="shared" si="0"/>
        <v>#DIV/0!</v>
      </c>
    </row>
    <row r="41" spans="1:7" ht="15" customHeight="1">
      <c r="A41" s="19">
        <v>35</v>
      </c>
      <c r="B41" s="20" t="s">
        <v>45</v>
      </c>
      <c r="C41" s="24">
        <v>0</v>
      </c>
      <c r="D41" s="24">
        <v>0</v>
      </c>
      <c r="E41" s="24">
        <v>0</v>
      </c>
      <c r="F41" s="24">
        <v>0</v>
      </c>
      <c r="G41" s="80" t="e">
        <f t="shared" si="0"/>
        <v>#DIV/0!</v>
      </c>
    </row>
    <row r="42" spans="1:7" ht="15" customHeight="1">
      <c r="A42" s="19">
        <v>36</v>
      </c>
      <c r="B42" s="20" t="s">
        <v>46</v>
      </c>
      <c r="C42" s="24">
        <v>0</v>
      </c>
      <c r="D42" s="24">
        <v>0</v>
      </c>
      <c r="E42" s="24">
        <v>0</v>
      </c>
      <c r="F42" s="24">
        <v>0</v>
      </c>
      <c r="G42" s="80" t="e">
        <f t="shared" si="0"/>
        <v>#DIV/0!</v>
      </c>
    </row>
    <row r="43" spans="1:7" ht="15" customHeight="1">
      <c r="A43" s="19">
        <v>37</v>
      </c>
      <c r="B43" s="20" t="s">
        <v>47</v>
      </c>
      <c r="C43" s="24">
        <v>108</v>
      </c>
      <c r="D43" s="24">
        <v>33</v>
      </c>
      <c r="E43" s="24">
        <v>7</v>
      </c>
      <c r="F43" s="24">
        <v>26</v>
      </c>
      <c r="G43" s="80">
        <f t="shared" si="0"/>
        <v>6.481481481481482</v>
      </c>
    </row>
    <row r="44" spans="1:7" ht="15" customHeight="1">
      <c r="A44" s="19">
        <v>38</v>
      </c>
      <c r="B44" s="20" t="s">
        <v>48</v>
      </c>
      <c r="C44" s="24">
        <v>59</v>
      </c>
      <c r="D44" s="24">
        <v>52</v>
      </c>
      <c r="E44" s="24">
        <v>39</v>
      </c>
      <c r="F44" s="24">
        <v>20</v>
      </c>
      <c r="G44" s="80">
        <f t="shared" si="0"/>
        <v>66.10169491525424</v>
      </c>
    </row>
    <row r="45" spans="1:7" ht="15" customHeight="1">
      <c r="A45" s="19">
        <v>39</v>
      </c>
      <c r="B45" s="20" t="s">
        <v>49</v>
      </c>
      <c r="C45" s="24">
        <v>0</v>
      </c>
      <c r="D45" s="24">
        <v>0</v>
      </c>
      <c r="E45" s="24">
        <v>0</v>
      </c>
      <c r="F45" s="24">
        <v>0</v>
      </c>
      <c r="G45" s="80" t="e">
        <f t="shared" si="0"/>
        <v>#DIV/0!</v>
      </c>
    </row>
    <row r="46" spans="1:7" ht="15" customHeight="1">
      <c r="A46" s="19">
        <v>40</v>
      </c>
      <c r="B46" s="20" t="s">
        <v>50</v>
      </c>
      <c r="C46" s="24">
        <v>0</v>
      </c>
      <c r="D46" s="24">
        <v>0</v>
      </c>
      <c r="E46" s="24">
        <v>0</v>
      </c>
      <c r="F46" s="24">
        <v>0</v>
      </c>
      <c r="G46" s="80" t="e">
        <f t="shared" si="0"/>
        <v>#DIV/0!</v>
      </c>
    </row>
    <row r="47" spans="1:7" ht="15" customHeight="1">
      <c r="A47" s="19">
        <v>41</v>
      </c>
      <c r="B47" s="20" t="s">
        <v>51</v>
      </c>
      <c r="C47" s="24">
        <v>0</v>
      </c>
      <c r="D47" s="24">
        <v>0</v>
      </c>
      <c r="E47" s="24">
        <v>0</v>
      </c>
      <c r="F47" s="24">
        <v>0</v>
      </c>
      <c r="G47" s="80" t="e">
        <f t="shared" si="0"/>
        <v>#DIV/0!</v>
      </c>
    </row>
    <row r="48" spans="1:7" ht="15" customHeight="1">
      <c r="A48" s="19">
        <v>42</v>
      </c>
      <c r="B48" s="20" t="s">
        <v>52</v>
      </c>
      <c r="C48" s="24">
        <v>0</v>
      </c>
      <c r="D48" s="24">
        <v>0</v>
      </c>
      <c r="E48" s="24">
        <v>0</v>
      </c>
      <c r="F48" s="24">
        <v>0</v>
      </c>
      <c r="G48" s="80" t="e">
        <f t="shared" si="0"/>
        <v>#DIV/0!</v>
      </c>
    </row>
    <row r="49" spans="1:7" ht="15" customHeight="1">
      <c r="A49" s="19">
        <v>43</v>
      </c>
      <c r="B49" s="20" t="s">
        <v>53</v>
      </c>
      <c r="C49" s="24">
        <v>90</v>
      </c>
      <c r="D49" s="24">
        <v>35</v>
      </c>
      <c r="E49" s="24">
        <v>0</v>
      </c>
      <c r="F49" s="24">
        <v>0</v>
      </c>
      <c r="G49" s="80">
        <f t="shared" si="0"/>
        <v>0</v>
      </c>
    </row>
    <row r="50" spans="1:7" ht="15" customHeight="1">
      <c r="A50" s="19">
        <v>44</v>
      </c>
      <c r="B50" s="20" t="s">
        <v>54</v>
      </c>
      <c r="C50" s="24">
        <v>0</v>
      </c>
      <c r="D50" s="24">
        <v>0</v>
      </c>
      <c r="E50" s="24">
        <v>0</v>
      </c>
      <c r="F50" s="24">
        <v>0</v>
      </c>
      <c r="G50" s="80" t="e">
        <f t="shared" si="0"/>
        <v>#DIV/0!</v>
      </c>
    </row>
    <row r="51" spans="1:7" ht="15" customHeight="1">
      <c r="A51" s="19">
        <v>45</v>
      </c>
      <c r="B51" s="20" t="s">
        <v>55</v>
      </c>
      <c r="C51" s="24">
        <v>0</v>
      </c>
      <c r="D51" s="24">
        <v>0</v>
      </c>
      <c r="E51" s="24">
        <v>0</v>
      </c>
      <c r="F51" s="24">
        <v>0</v>
      </c>
      <c r="G51" s="80" t="e">
        <f t="shared" si="0"/>
        <v>#DIV/0!</v>
      </c>
    </row>
    <row r="52" spans="1:7" ht="15" customHeight="1">
      <c r="A52" s="19">
        <v>46</v>
      </c>
      <c r="B52" s="20" t="s">
        <v>315</v>
      </c>
      <c r="C52" s="24">
        <v>0</v>
      </c>
      <c r="D52" s="24">
        <v>0</v>
      </c>
      <c r="E52" s="24">
        <v>0</v>
      </c>
      <c r="F52" s="24">
        <v>0</v>
      </c>
      <c r="G52" s="80" t="e">
        <f t="shared" si="0"/>
        <v>#DIV/0!</v>
      </c>
    </row>
    <row r="53" spans="1:7" s="60" customFormat="1" ht="15" customHeight="1">
      <c r="A53" s="13"/>
      <c r="B53" s="13" t="s">
        <v>31</v>
      </c>
      <c r="C53" s="28">
        <f>SUM(C34:C52)</f>
        <v>411</v>
      </c>
      <c r="D53" s="28">
        <f>SUM(D34:D52)</f>
        <v>228</v>
      </c>
      <c r="E53" s="28">
        <f>SUM(E34:E52)</f>
        <v>154</v>
      </c>
      <c r="F53" s="28">
        <f>SUM(F34:F52)</f>
        <v>159</v>
      </c>
      <c r="G53" s="45">
        <f t="shared" si="0"/>
        <v>37.469586374695865</v>
      </c>
    </row>
    <row r="54" spans="1:7" ht="15" customHeight="1">
      <c r="A54" s="19">
        <v>47</v>
      </c>
      <c r="B54" s="20" t="s">
        <v>56</v>
      </c>
      <c r="C54" s="24">
        <v>2142</v>
      </c>
      <c r="D54" s="24">
        <v>1811</v>
      </c>
      <c r="E54" s="24">
        <v>1065</v>
      </c>
      <c r="F54" s="24">
        <v>746</v>
      </c>
      <c r="G54" s="80">
        <f t="shared" si="0"/>
        <v>49.719887955182074</v>
      </c>
    </row>
    <row r="55" spans="1:7" ht="15" customHeight="1">
      <c r="A55" s="19">
        <v>48</v>
      </c>
      <c r="B55" s="120" t="s">
        <v>57</v>
      </c>
      <c r="C55" s="189">
        <v>2358</v>
      </c>
      <c r="D55" s="189">
        <v>2059</v>
      </c>
      <c r="E55" s="189">
        <v>1783</v>
      </c>
      <c r="F55" s="189">
        <v>276</v>
      </c>
      <c r="G55" s="80">
        <f t="shared" si="0"/>
        <v>75.61492790500424</v>
      </c>
    </row>
    <row r="56" spans="1:7" ht="15" customHeight="1">
      <c r="A56" s="19">
        <v>49</v>
      </c>
      <c r="B56" s="120" t="s">
        <v>58</v>
      </c>
      <c r="C56" s="189">
        <v>197</v>
      </c>
      <c r="D56" s="189">
        <v>186</v>
      </c>
      <c r="E56" s="189">
        <v>135</v>
      </c>
      <c r="F56" s="189">
        <v>62</v>
      </c>
      <c r="G56" s="80">
        <f t="shared" si="0"/>
        <v>68.52791878172589</v>
      </c>
    </row>
    <row r="57" spans="1:7" s="60" customFormat="1" ht="15" customHeight="1">
      <c r="A57" s="13"/>
      <c r="B57" s="13" t="s">
        <v>31</v>
      </c>
      <c r="C57" s="28">
        <f>SUM(C54:C56)</f>
        <v>4697</v>
      </c>
      <c r="D57" s="28">
        <f>SUM(D54:D56)</f>
        <v>4056</v>
      </c>
      <c r="E57" s="28">
        <f>SUM(E54:E56)</f>
        <v>2983</v>
      </c>
      <c r="F57" s="28">
        <f>SUM(F54:F56)</f>
        <v>1084</v>
      </c>
      <c r="G57" s="45">
        <f t="shared" si="0"/>
        <v>63.508622525015966</v>
      </c>
    </row>
    <row r="58" spans="1:7" ht="15" customHeight="1">
      <c r="A58" s="19">
        <v>50</v>
      </c>
      <c r="B58" s="20" t="s">
        <v>59</v>
      </c>
      <c r="C58" s="24">
        <v>823</v>
      </c>
      <c r="D58" s="24">
        <v>4376</v>
      </c>
      <c r="E58" s="24">
        <v>4376</v>
      </c>
      <c r="F58" s="24">
        <v>0</v>
      </c>
      <c r="G58" s="80">
        <f t="shared" si="0"/>
        <v>531.7132442284326</v>
      </c>
    </row>
    <row r="59" spans="1:7" ht="15" customHeight="1">
      <c r="A59" s="19">
        <v>51</v>
      </c>
      <c r="B59" s="20" t="s">
        <v>60</v>
      </c>
      <c r="C59" s="24">
        <v>0</v>
      </c>
      <c r="D59" s="24">
        <v>0</v>
      </c>
      <c r="E59" s="24">
        <v>0</v>
      </c>
      <c r="F59" s="24">
        <v>0</v>
      </c>
      <c r="G59" s="80" t="e">
        <f t="shared" si="0"/>
        <v>#DIV/0!</v>
      </c>
    </row>
    <row r="60" spans="1:7" s="60" customFormat="1" ht="15" customHeight="1">
      <c r="A60" s="13"/>
      <c r="B60" s="13" t="s">
        <v>31</v>
      </c>
      <c r="C60" s="28">
        <f>SUM(C58:C59)</f>
        <v>823</v>
      </c>
      <c r="D60" s="28">
        <f>SUM(D58:D59)</f>
        <v>4376</v>
      </c>
      <c r="E60" s="28">
        <f>SUM(E58:E59)</f>
        <v>4376</v>
      </c>
      <c r="F60" s="28">
        <f>SUM(F58:F59)</f>
        <v>0</v>
      </c>
      <c r="G60" s="45">
        <f t="shared" si="0"/>
        <v>531.7132442284326</v>
      </c>
    </row>
    <row r="61" spans="1:7" s="60" customFormat="1" ht="15" customHeight="1">
      <c r="A61" s="413" t="s">
        <v>0</v>
      </c>
      <c r="B61" s="414"/>
      <c r="C61" s="28">
        <f>C60+C57+C53+C33+C26</f>
        <v>927216</v>
      </c>
      <c r="D61" s="28">
        <f>D60+D57+D53+D33+D26</f>
        <v>653438</v>
      </c>
      <c r="E61" s="28">
        <f>E60+E57+E53+E33+E26</f>
        <v>595251</v>
      </c>
      <c r="F61" s="28">
        <f>F60+F57+F53+F33+F26</f>
        <v>73812</v>
      </c>
      <c r="G61" s="45">
        <f t="shared" si="0"/>
        <v>64.19766268054046</v>
      </c>
    </row>
  </sheetData>
  <sheetProtection password="C5AF" sheet="1" formatCells="0" formatColumns="0" formatRows="0" insertColumns="0" insertRows="0" insertHyperlinks="0" deleteColumns="0" deleteRows="0" selectLockedCells="1" sort="0" autoFilter="0" pivotTables="0"/>
  <mergeCells count="3">
    <mergeCell ref="A61:B61"/>
    <mergeCell ref="A1:G1"/>
    <mergeCell ref="A2:G2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11" sqref="H11"/>
    </sheetView>
  </sheetViews>
  <sheetFormatPr defaultColWidth="9.140625" defaultRowHeight="12.75"/>
  <cols>
    <col min="1" max="1" width="6.28125" style="54" customWidth="1"/>
    <col min="2" max="2" width="25.28125" style="54" customWidth="1"/>
    <col min="3" max="5" width="9.140625" style="54" customWidth="1"/>
    <col min="6" max="6" width="7.57421875" style="54" customWidth="1"/>
    <col min="7" max="16384" width="9.140625" style="54" customWidth="1"/>
  </cols>
  <sheetData>
    <row r="1" spans="1:10" ht="14.25">
      <c r="A1" s="419" t="s">
        <v>537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14.25">
      <c r="A3" s="66"/>
      <c r="B3" s="37"/>
      <c r="C3" s="35"/>
      <c r="D3" s="16"/>
      <c r="E3" s="16"/>
      <c r="F3" s="16"/>
      <c r="G3" s="16"/>
      <c r="H3" s="16"/>
      <c r="I3" s="578" t="s">
        <v>163</v>
      </c>
      <c r="J3" s="578"/>
    </row>
    <row r="4" spans="1:10" ht="14.25" customHeight="1">
      <c r="A4" s="579" t="s">
        <v>3</v>
      </c>
      <c r="B4" s="579" t="s">
        <v>4</v>
      </c>
      <c r="C4" s="575" t="s">
        <v>164</v>
      </c>
      <c r="D4" s="576"/>
      <c r="E4" s="576"/>
      <c r="F4" s="576"/>
      <c r="G4" s="576" t="s">
        <v>159</v>
      </c>
      <c r="H4" s="576"/>
      <c r="I4" s="576"/>
      <c r="J4" s="577"/>
    </row>
    <row r="5" spans="1:10" ht="28.5">
      <c r="A5" s="580"/>
      <c r="B5" s="580"/>
      <c r="C5" s="71" t="s">
        <v>160</v>
      </c>
      <c r="D5" s="71" t="s">
        <v>161</v>
      </c>
      <c r="E5" s="71" t="s">
        <v>162</v>
      </c>
      <c r="F5" s="71" t="s">
        <v>2</v>
      </c>
      <c r="G5" s="71" t="s">
        <v>160</v>
      </c>
      <c r="H5" s="71" t="s">
        <v>161</v>
      </c>
      <c r="I5" s="72" t="s">
        <v>162</v>
      </c>
      <c r="J5" s="73" t="s">
        <v>2</v>
      </c>
    </row>
    <row r="6" spans="1:10" ht="15" customHeight="1">
      <c r="A6" s="19">
        <v>1</v>
      </c>
      <c r="B6" s="20" t="s">
        <v>10</v>
      </c>
      <c r="C6" s="11">
        <v>4</v>
      </c>
      <c r="D6" s="11">
        <v>9</v>
      </c>
      <c r="E6" s="11">
        <v>7</v>
      </c>
      <c r="F6" s="12">
        <f>C6+D6+E6</f>
        <v>20</v>
      </c>
      <c r="G6" s="11">
        <v>0</v>
      </c>
      <c r="H6" s="11">
        <v>0</v>
      </c>
      <c r="I6" s="74">
        <v>0</v>
      </c>
      <c r="J6" s="75">
        <f>G6+H6+I6</f>
        <v>0</v>
      </c>
    </row>
    <row r="7" spans="1:10" ht="15" customHeight="1">
      <c r="A7" s="19">
        <v>2</v>
      </c>
      <c r="B7" s="20" t="s">
        <v>11</v>
      </c>
      <c r="C7" s="11">
        <v>2</v>
      </c>
      <c r="D7" s="11">
        <v>4</v>
      </c>
      <c r="E7" s="11">
        <v>9</v>
      </c>
      <c r="F7" s="12">
        <f aca="true" t="shared" si="0" ref="F7:F61">C7+D7+E7</f>
        <v>15</v>
      </c>
      <c r="G7" s="11">
        <v>1</v>
      </c>
      <c r="H7" s="11">
        <v>3</v>
      </c>
      <c r="I7" s="74">
        <v>3</v>
      </c>
      <c r="J7" s="75">
        <f aca="true" t="shared" si="1" ref="J7:J61">G7+H7+I7</f>
        <v>7</v>
      </c>
    </row>
    <row r="8" spans="1:10" ht="15" customHeight="1">
      <c r="A8" s="19">
        <v>3</v>
      </c>
      <c r="B8" s="20" t="s">
        <v>12</v>
      </c>
      <c r="C8" s="11">
        <v>8</v>
      </c>
      <c r="D8" s="11">
        <v>10</v>
      </c>
      <c r="E8" s="11">
        <v>17</v>
      </c>
      <c r="F8" s="12">
        <f t="shared" si="0"/>
        <v>35</v>
      </c>
      <c r="G8" s="11">
        <v>0</v>
      </c>
      <c r="H8" s="11">
        <v>1</v>
      </c>
      <c r="I8" s="74">
        <v>0</v>
      </c>
      <c r="J8" s="75">
        <f t="shared" si="1"/>
        <v>1</v>
      </c>
    </row>
    <row r="9" spans="1:10" ht="15" customHeight="1">
      <c r="A9" s="19">
        <v>4</v>
      </c>
      <c r="B9" s="20" t="s">
        <v>13</v>
      </c>
      <c r="C9" s="11">
        <v>10</v>
      </c>
      <c r="D9" s="11">
        <v>7</v>
      </c>
      <c r="E9" s="11">
        <v>3</v>
      </c>
      <c r="F9" s="12">
        <f t="shared" si="0"/>
        <v>20</v>
      </c>
      <c r="G9" s="11">
        <v>0</v>
      </c>
      <c r="H9" s="11">
        <v>0</v>
      </c>
      <c r="I9" s="74">
        <v>0</v>
      </c>
      <c r="J9" s="75">
        <f t="shared" si="1"/>
        <v>0</v>
      </c>
    </row>
    <row r="10" spans="1:10" ht="15" customHeight="1">
      <c r="A10" s="19">
        <v>5</v>
      </c>
      <c r="B10" s="20" t="s">
        <v>14</v>
      </c>
      <c r="C10" s="11">
        <v>0</v>
      </c>
      <c r="D10" s="11">
        <v>1</v>
      </c>
      <c r="E10" s="11">
        <v>1</v>
      </c>
      <c r="F10" s="12">
        <f t="shared" si="0"/>
        <v>2</v>
      </c>
      <c r="G10" s="11">
        <v>0</v>
      </c>
      <c r="H10" s="11">
        <v>0</v>
      </c>
      <c r="I10" s="74">
        <v>0</v>
      </c>
      <c r="J10" s="75">
        <f t="shared" si="1"/>
        <v>0</v>
      </c>
    </row>
    <row r="11" spans="1:10" ht="15" customHeight="1">
      <c r="A11" s="19">
        <v>6</v>
      </c>
      <c r="B11" s="20" t="s">
        <v>15</v>
      </c>
      <c r="C11" s="11">
        <v>0</v>
      </c>
      <c r="D11" s="11">
        <v>7</v>
      </c>
      <c r="E11" s="11">
        <v>0</v>
      </c>
      <c r="F11" s="12">
        <f t="shared" si="0"/>
        <v>7</v>
      </c>
      <c r="G11" s="11">
        <v>0</v>
      </c>
      <c r="H11" s="11">
        <v>3</v>
      </c>
      <c r="I11" s="74">
        <v>1</v>
      </c>
      <c r="J11" s="75">
        <f t="shared" si="1"/>
        <v>4</v>
      </c>
    </row>
    <row r="12" spans="1:10" ht="15" customHeight="1">
      <c r="A12" s="19">
        <v>7</v>
      </c>
      <c r="B12" s="20" t="s">
        <v>16</v>
      </c>
      <c r="C12" s="11">
        <v>0</v>
      </c>
      <c r="D12" s="11">
        <v>0</v>
      </c>
      <c r="E12" s="11">
        <v>2</v>
      </c>
      <c r="F12" s="12">
        <f t="shared" si="0"/>
        <v>2</v>
      </c>
      <c r="G12" s="11">
        <v>0</v>
      </c>
      <c r="H12" s="11">
        <v>0</v>
      </c>
      <c r="I12" s="74">
        <v>0</v>
      </c>
      <c r="J12" s="75">
        <f t="shared" si="1"/>
        <v>0</v>
      </c>
    </row>
    <row r="13" spans="1:10" ht="15" customHeight="1">
      <c r="A13" s="19">
        <v>8</v>
      </c>
      <c r="B13" s="20" t="s">
        <v>17</v>
      </c>
      <c r="C13" s="11">
        <v>3</v>
      </c>
      <c r="D13" s="11">
        <v>5</v>
      </c>
      <c r="E13" s="11">
        <v>30</v>
      </c>
      <c r="F13" s="12">
        <f t="shared" si="0"/>
        <v>38</v>
      </c>
      <c r="G13" s="11">
        <v>0</v>
      </c>
      <c r="H13" s="11">
        <v>1</v>
      </c>
      <c r="I13" s="74">
        <v>14</v>
      </c>
      <c r="J13" s="75">
        <f t="shared" si="1"/>
        <v>15</v>
      </c>
    </row>
    <row r="14" spans="1:10" ht="15" customHeight="1">
      <c r="A14" s="19">
        <v>9</v>
      </c>
      <c r="B14" s="20" t="s">
        <v>18</v>
      </c>
      <c r="C14" s="11">
        <v>3</v>
      </c>
      <c r="D14" s="11">
        <v>6</v>
      </c>
      <c r="E14" s="11">
        <v>3</v>
      </c>
      <c r="F14" s="12">
        <f t="shared" si="0"/>
        <v>12</v>
      </c>
      <c r="G14" s="11">
        <v>0</v>
      </c>
      <c r="H14" s="11">
        <v>0</v>
      </c>
      <c r="I14" s="74">
        <v>0</v>
      </c>
      <c r="J14" s="75">
        <f t="shared" si="1"/>
        <v>0</v>
      </c>
    </row>
    <row r="15" spans="1:10" ht="15" customHeight="1">
      <c r="A15" s="19">
        <v>10</v>
      </c>
      <c r="B15" s="20" t="s">
        <v>19</v>
      </c>
      <c r="C15" s="11">
        <v>3</v>
      </c>
      <c r="D15" s="11">
        <v>12</v>
      </c>
      <c r="E15" s="11">
        <v>2</v>
      </c>
      <c r="F15" s="12">
        <f t="shared" si="0"/>
        <v>17</v>
      </c>
      <c r="G15" s="11">
        <v>2</v>
      </c>
      <c r="H15" s="11">
        <v>2</v>
      </c>
      <c r="I15" s="74">
        <v>0</v>
      </c>
      <c r="J15" s="75">
        <f t="shared" si="1"/>
        <v>4</v>
      </c>
    </row>
    <row r="16" spans="1:10" ht="15" customHeight="1">
      <c r="A16" s="19">
        <v>11</v>
      </c>
      <c r="B16" s="20" t="s">
        <v>20</v>
      </c>
      <c r="C16" s="11">
        <v>0</v>
      </c>
      <c r="D16" s="11">
        <v>0</v>
      </c>
      <c r="E16" s="11">
        <v>1</v>
      </c>
      <c r="F16" s="12">
        <f t="shared" si="0"/>
        <v>1</v>
      </c>
      <c r="G16" s="11">
        <v>0</v>
      </c>
      <c r="H16" s="11">
        <v>0</v>
      </c>
      <c r="I16" s="74">
        <v>1</v>
      </c>
      <c r="J16" s="75">
        <f t="shared" si="1"/>
        <v>1</v>
      </c>
    </row>
    <row r="17" spans="1:10" ht="15" customHeight="1">
      <c r="A17" s="19">
        <v>12</v>
      </c>
      <c r="B17" s="20" t="s">
        <v>21</v>
      </c>
      <c r="C17" s="11">
        <v>2</v>
      </c>
      <c r="D17" s="11">
        <v>2</v>
      </c>
      <c r="E17" s="11">
        <v>0</v>
      </c>
      <c r="F17" s="12">
        <f t="shared" si="0"/>
        <v>4</v>
      </c>
      <c r="G17" s="11">
        <v>0</v>
      </c>
      <c r="H17" s="11">
        <v>0</v>
      </c>
      <c r="I17" s="74">
        <v>2</v>
      </c>
      <c r="J17" s="75">
        <f t="shared" si="1"/>
        <v>2</v>
      </c>
    </row>
    <row r="18" spans="1:10" ht="15" customHeight="1">
      <c r="A18" s="19">
        <v>13</v>
      </c>
      <c r="B18" s="20" t="s">
        <v>22</v>
      </c>
      <c r="C18" s="11">
        <v>1</v>
      </c>
      <c r="D18" s="11">
        <v>0</v>
      </c>
      <c r="E18" s="11">
        <v>3</v>
      </c>
      <c r="F18" s="12">
        <f t="shared" si="0"/>
        <v>4</v>
      </c>
      <c r="G18" s="11">
        <v>0</v>
      </c>
      <c r="H18" s="11">
        <v>0</v>
      </c>
      <c r="I18" s="74">
        <v>1</v>
      </c>
      <c r="J18" s="75">
        <f t="shared" si="1"/>
        <v>1</v>
      </c>
    </row>
    <row r="19" spans="1:10" ht="15" customHeight="1">
      <c r="A19" s="19">
        <v>14</v>
      </c>
      <c r="B19" s="20" t="s">
        <v>23</v>
      </c>
      <c r="C19" s="11">
        <v>0</v>
      </c>
      <c r="D19" s="11">
        <v>1</v>
      </c>
      <c r="E19" s="11">
        <v>2</v>
      </c>
      <c r="F19" s="12">
        <f t="shared" si="0"/>
        <v>3</v>
      </c>
      <c r="G19" s="11">
        <v>0</v>
      </c>
      <c r="H19" s="11">
        <v>0</v>
      </c>
      <c r="I19" s="74">
        <v>0</v>
      </c>
      <c r="J19" s="75">
        <f t="shared" si="1"/>
        <v>0</v>
      </c>
    </row>
    <row r="20" spans="1:10" ht="15" customHeight="1">
      <c r="A20" s="19">
        <v>15</v>
      </c>
      <c r="B20" s="20" t="s">
        <v>24</v>
      </c>
      <c r="C20" s="187">
        <v>2</v>
      </c>
      <c r="D20" s="187">
        <v>3</v>
      </c>
      <c r="E20" s="187">
        <v>3</v>
      </c>
      <c r="F20" s="12">
        <f t="shared" si="0"/>
        <v>8</v>
      </c>
      <c r="G20" s="187">
        <v>0</v>
      </c>
      <c r="H20" s="187">
        <v>1</v>
      </c>
      <c r="I20" s="196">
        <v>0</v>
      </c>
      <c r="J20" s="75">
        <f t="shared" si="1"/>
        <v>1</v>
      </c>
    </row>
    <row r="21" spans="1:10" ht="15" customHeight="1">
      <c r="A21" s="19">
        <v>16</v>
      </c>
      <c r="B21" s="20" t="s">
        <v>25</v>
      </c>
      <c r="C21" s="11">
        <v>1</v>
      </c>
      <c r="D21" s="11">
        <v>1</v>
      </c>
      <c r="E21" s="11">
        <v>4</v>
      </c>
      <c r="F21" s="12">
        <f t="shared" si="0"/>
        <v>6</v>
      </c>
      <c r="G21" s="11">
        <v>1</v>
      </c>
      <c r="H21" s="11">
        <v>0</v>
      </c>
      <c r="I21" s="74">
        <v>3</v>
      </c>
      <c r="J21" s="75">
        <f t="shared" si="1"/>
        <v>4</v>
      </c>
    </row>
    <row r="22" spans="1:10" ht="15" customHeight="1">
      <c r="A22" s="19">
        <v>17</v>
      </c>
      <c r="B22" s="20" t="s">
        <v>26</v>
      </c>
      <c r="C22" s="11">
        <v>0</v>
      </c>
      <c r="D22" s="11">
        <v>8</v>
      </c>
      <c r="E22" s="11">
        <v>0</v>
      </c>
      <c r="F22" s="12">
        <f t="shared" si="0"/>
        <v>8</v>
      </c>
      <c r="G22" s="11">
        <v>0</v>
      </c>
      <c r="H22" s="11">
        <v>0</v>
      </c>
      <c r="I22" s="74">
        <v>0</v>
      </c>
      <c r="J22" s="75">
        <f t="shared" si="1"/>
        <v>0</v>
      </c>
    </row>
    <row r="23" spans="1:10" ht="15" customHeight="1">
      <c r="A23" s="19">
        <v>18</v>
      </c>
      <c r="B23" s="20" t="s">
        <v>27</v>
      </c>
      <c r="C23" s="11">
        <v>4</v>
      </c>
      <c r="D23" s="11">
        <v>9</v>
      </c>
      <c r="E23" s="11">
        <v>5</v>
      </c>
      <c r="F23" s="12">
        <f t="shared" si="0"/>
        <v>18</v>
      </c>
      <c r="G23" s="11">
        <v>0</v>
      </c>
      <c r="H23" s="11">
        <v>0</v>
      </c>
      <c r="I23" s="74">
        <v>0</v>
      </c>
      <c r="J23" s="75">
        <f t="shared" si="1"/>
        <v>0</v>
      </c>
    </row>
    <row r="24" spans="1:10" ht="15" customHeight="1">
      <c r="A24" s="19">
        <v>19</v>
      </c>
      <c r="B24" s="20" t="s">
        <v>28</v>
      </c>
      <c r="C24" s="11">
        <v>0</v>
      </c>
      <c r="D24" s="11">
        <v>0</v>
      </c>
      <c r="E24" s="11">
        <v>0</v>
      </c>
      <c r="F24" s="12">
        <f t="shared" si="0"/>
        <v>0</v>
      </c>
      <c r="G24" s="11">
        <v>0</v>
      </c>
      <c r="H24" s="11">
        <v>0</v>
      </c>
      <c r="I24" s="74">
        <v>0</v>
      </c>
      <c r="J24" s="75">
        <f t="shared" si="1"/>
        <v>0</v>
      </c>
    </row>
    <row r="25" spans="1:10" ht="15" customHeight="1">
      <c r="A25" s="19">
        <v>20</v>
      </c>
      <c r="B25" s="20" t="s">
        <v>29</v>
      </c>
      <c r="C25" s="11">
        <v>2</v>
      </c>
      <c r="D25" s="11">
        <v>1</v>
      </c>
      <c r="E25" s="11">
        <v>5</v>
      </c>
      <c r="F25" s="12">
        <f t="shared" si="0"/>
        <v>8</v>
      </c>
      <c r="G25" s="11">
        <v>0</v>
      </c>
      <c r="H25" s="11">
        <v>0</v>
      </c>
      <c r="I25" s="74">
        <v>0</v>
      </c>
      <c r="J25" s="75">
        <f t="shared" si="1"/>
        <v>0</v>
      </c>
    </row>
    <row r="26" spans="1:10" ht="15" customHeight="1">
      <c r="A26" s="19">
        <v>21</v>
      </c>
      <c r="B26" s="20" t="s">
        <v>30</v>
      </c>
      <c r="C26" s="11">
        <v>0</v>
      </c>
      <c r="D26" s="11">
        <v>0</v>
      </c>
      <c r="E26" s="11">
        <v>0</v>
      </c>
      <c r="F26" s="12">
        <f t="shared" si="0"/>
        <v>0</v>
      </c>
      <c r="G26" s="11">
        <v>0</v>
      </c>
      <c r="H26" s="11">
        <v>0</v>
      </c>
      <c r="I26" s="74">
        <v>0</v>
      </c>
      <c r="J26" s="75">
        <f t="shared" si="1"/>
        <v>0</v>
      </c>
    </row>
    <row r="27" spans="1:10" s="60" customFormat="1" ht="15" customHeight="1">
      <c r="A27" s="13"/>
      <c r="B27" s="13" t="s">
        <v>31</v>
      </c>
      <c r="C27" s="13">
        <f aca="true" t="shared" si="2" ref="C27:J27">SUM(C6:C26)</f>
        <v>45</v>
      </c>
      <c r="D27" s="13">
        <f t="shared" si="2"/>
        <v>86</v>
      </c>
      <c r="E27" s="13">
        <f t="shared" si="2"/>
        <v>97</v>
      </c>
      <c r="F27" s="13">
        <f t="shared" si="2"/>
        <v>228</v>
      </c>
      <c r="G27" s="13">
        <f t="shared" si="2"/>
        <v>4</v>
      </c>
      <c r="H27" s="13">
        <f t="shared" si="2"/>
        <v>11</v>
      </c>
      <c r="I27" s="13">
        <f t="shared" si="2"/>
        <v>25</v>
      </c>
      <c r="J27" s="13">
        <f t="shared" si="2"/>
        <v>40</v>
      </c>
    </row>
    <row r="28" spans="1:10" ht="15" customHeight="1">
      <c r="A28" s="19">
        <v>22</v>
      </c>
      <c r="B28" s="20" t="s">
        <v>32</v>
      </c>
      <c r="C28" s="11">
        <v>0</v>
      </c>
      <c r="D28" s="11">
        <v>0</v>
      </c>
      <c r="E28" s="11">
        <v>0</v>
      </c>
      <c r="F28" s="12">
        <f t="shared" si="0"/>
        <v>0</v>
      </c>
      <c r="G28" s="11">
        <v>0</v>
      </c>
      <c r="H28" s="11">
        <v>0</v>
      </c>
      <c r="I28" s="74">
        <v>0</v>
      </c>
      <c r="J28" s="75">
        <f t="shared" si="1"/>
        <v>0</v>
      </c>
    </row>
    <row r="29" spans="1:10" ht="15" customHeight="1">
      <c r="A29" s="19">
        <v>23</v>
      </c>
      <c r="B29" s="20" t="s">
        <v>33</v>
      </c>
      <c r="C29" s="11">
        <v>0</v>
      </c>
      <c r="D29" s="11">
        <v>0</v>
      </c>
      <c r="E29" s="11">
        <v>0</v>
      </c>
      <c r="F29" s="12">
        <f t="shared" si="0"/>
        <v>0</v>
      </c>
      <c r="G29" s="11">
        <v>0</v>
      </c>
      <c r="H29" s="11">
        <v>0</v>
      </c>
      <c r="I29" s="74">
        <v>0</v>
      </c>
      <c r="J29" s="75">
        <f t="shared" si="1"/>
        <v>0</v>
      </c>
    </row>
    <row r="30" spans="1:10" ht="15" customHeight="1">
      <c r="A30" s="19">
        <v>24</v>
      </c>
      <c r="B30" s="20" t="s">
        <v>34</v>
      </c>
      <c r="C30" s="11">
        <v>0</v>
      </c>
      <c r="D30" s="11">
        <v>0</v>
      </c>
      <c r="E30" s="11">
        <v>0</v>
      </c>
      <c r="F30" s="12">
        <f t="shared" si="0"/>
        <v>0</v>
      </c>
      <c r="G30" s="11">
        <v>0</v>
      </c>
      <c r="H30" s="11">
        <v>0</v>
      </c>
      <c r="I30" s="74">
        <v>0</v>
      </c>
      <c r="J30" s="75">
        <f t="shared" si="1"/>
        <v>0</v>
      </c>
    </row>
    <row r="31" spans="1:10" ht="15" customHeight="1">
      <c r="A31" s="19">
        <v>25</v>
      </c>
      <c r="B31" s="20" t="s">
        <v>35</v>
      </c>
      <c r="C31" s="11">
        <v>0</v>
      </c>
      <c r="D31" s="11">
        <v>0</v>
      </c>
      <c r="E31" s="11">
        <v>0</v>
      </c>
      <c r="F31" s="12">
        <f t="shared" si="0"/>
        <v>0</v>
      </c>
      <c r="G31" s="11">
        <v>0</v>
      </c>
      <c r="H31" s="11">
        <v>0</v>
      </c>
      <c r="I31" s="74">
        <v>0</v>
      </c>
      <c r="J31" s="75">
        <f t="shared" si="1"/>
        <v>0</v>
      </c>
    </row>
    <row r="32" spans="1:10" ht="15" customHeight="1">
      <c r="A32" s="19">
        <v>26</v>
      </c>
      <c r="B32" s="20" t="s">
        <v>36</v>
      </c>
      <c r="C32" s="11">
        <v>0</v>
      </c>
      <c r="D32" s="11">
        <v>0</v>
      </c>
      <c r="E32" s="11">
        <v>0</v>
      </c>
      <c r="F32" s="12">
        <f t="shared" si="0"/>
        <v>0</v>
      </c>
      <c r="G32" s="11">
        <v>0</v>
      </c>
      <c r="H32" s="11">
        <v>0</v>
      </c>
      <c r="I32" s="74">
        <v>0</v>
      </c>
      <c r="J32" s="75">
        <f t="shared" si="1"/>
        <v>0</v>
      </c>
    </row>
    <row r="33" spans="1:10" ht="15" customHeight="1">
      <c r="A33" s="19">
        <v>27</v>
      </c>
      <c r="B33" s="20" t="s">
        <v>37</v>
      </c>
      <c r="C33" s="11">
        <v>0</v>
      </c>
      <c r="D33" s="11">
        <v>0</v>
      </c>
      <c r="E33" s="11">
        <v>0</v>
      </c>
      <c r="F33" s="12">
        <f t="shared" si="0"/>
        <v>0</v>
      </c>
      <c r="G33" s="11">
        <v>0</v>
      </c>
      <c r="H33" s="11">
        <v>0</v>
      </c>
      <c r="I33" s="74">
        <v>0</v>
      </c>
      <c r="J33" s="75">
        <f t="shared" si="1"/>
        <v>0</v>
      </c>
    </row>
    <row r="34" spans="1:10" s="60" customFormat="1" ht="15" customHeight="1">
      <c r="A34" s="13"/>
      <c r="B34" s="13" t="s">
        <v>31</v>
      </c>
      <c r="C34" s="13">
        <f aca="true" t="shared" si="3" ref="C34:J34">SUM(C28:C33)</f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0</v>
      </c>
      <c r="J34" s="13">
        <f t="shared" si="3"/>
        <v>0</v>
      </c>
    </row>
    <row r="35" spans="1:10" ht="15" customHeight="1">
      <c r="A35" s="19">
        <v>28</v>
      </c>
      <c r="B35" s="20" t="s">
        <v>38</v>
      </c>
      <c r="C35" s="11">
        <v>0</v>
      </c>
      <c r="D35" s="11">
        <v>0</v>
      </c>
      <c r="E35" s="11">
        <v>0</v>
      </c>
      <c r="F35" s="12">
        <f t="shared" si="0"/>
        <v>0</v>
      </c>
      <c r="G35" s="11">
        <v>0</v>
      </c>
      <c r="H35" s="11">
        <v>0</v>
      </c>
      <c r="I35" s="74">
        <v>0</v>
      </c>
      <c r="J35" s="75">
        <f t="shared" si="1"/>
        <v>0</v>
      </c>
    </row>
    <row r="36" spans="1:10" ht="15" customHeight="1">
      <c r="A36" s="19">
        <v>29</v>
      </c>
      <c r="B36" s="20" t="s">
        <v>39</v>
      </c>
      <c r="C36" s="11">
        <v>0</v>
      </c>
      <c r="D36" s="11">
        <v>0</v>
      </c>
      <c r="E36" s="11">
        <v>0</v>
      </c>
      <c r="F36" s="12">
        <f t="shared" si="0"/>
        <v>0</v>
      </c>
      <c r="G36" s="11">
        <v>0</v>
      </c>
      <c r="H36" s="11">
        <v>0</v>
      </c>
      <c r="I36" s="74">
        <v>0</v>
      </c>
      <c r="J36" s="75">
        <f t="shared" si="1"/>
        <v>0</v>
      </c>
    </row>
    <row r="37" spans="1:10" ht="15" customHeight="1">
      <c r="A37" s="19">
        <v>30</v>
      </c>
      <c r="B37" s="20" t="s">
        <v>40</v>
      </c>
      <c r="C37" s="11">
        <v>0</v>
      </c>
      <c r="D37" s="11">
        <v>0</v>
      </c>
      <c r="E37" s="11">
        <v>0</v>
      </c>
      <c r="F37" s="12">
        <f t="shared" si="0"/>
        <v>0</v>
      </c>
      <c r="G37" s="11">
        <v>0</v>
      </c>
      <c r="H37" s="11">
        <v>0</v>
      </c>
      <c r="I37" s="74">
        <v>0</v>
      </c>
      <c r="J37" s="75">
        <f t="shared" si="1"/>
        <v>0</v>
      </c>
    </row>
    <row r="38" spans="1:10" ht="15" customHeight="1">
      <c r="A38" s="19">
        <v>31</v>
      </c>
      <c r="B38" s="20" t="s">
        <v>41</v>
      </c>
      <c r="C38" s="11">
        <v>0</v>
      </c>
      <c r="D38" s="11">
        <v>11</v>
      </c>
      <c r="E38" s="11">
        <v>9</v>
      </c>
      <c r="F38" s="12">
        <f t="shared" si="0"/>
        <v>20</v>
      </c>
      <c r="G38" s="11">
        <v>0</v>
      </c>
      <c r="H38" s="11">
        <v>0</v>
      </c>
      <c r="I38" s="74">
        <v>0</v>
      </c>
      <c r="J38" s="75">
        <f t="shared" si="1"/>
        <v>0</v>
      </c>
    </row>
    <row r="39" spans="1:10" ht="15" customHeight="1">
      <c r="A39" s="19">
        <v>32</v>
      </c>
      <c r="B39" s="20" t="s">
        <v>42</v>
      </c>
      <c r="C39" s="11">
        <v>2</v>
      </c>
      <c r="D39" s="11">
        <v>5</v>
      </c>
      <c r="E39" s="11">
        <v>3</v>
      </c>
      <c r="F39" s="12">
        <f t="shared" si="0"/>
        <v>10</v>
      </c>
      <c r="G39" s="11">
        <v>0</v>
      </c>
      <c r="H39" s="11">
        <v>0</v>
      </c>
      <c r="I39" s="74">
        <v>0</v>
      </c>
      <c r="J39" s="75">
        <f t="shared" si="1"/>
        <v>0</v>
      </c>
    </row>
    <row r="40" spans="1:10" ht="15" customHeight="1">
      <c r="A40" s="19">
        <v>33</v>
      </c>
      <c r="B40" s="20" t="s">
        <v>43</v>
      </c>
      <c r="C40" s="11">
        <v>0</v>
      </c>
      <c r="D40" s="11">
        <v>0</v>
      </c>
      <c r="E40" s="11">
        <v>0</v>
      </c>
      <c r="F40" s="12">
        <f t="shared" si="0"/>
        <v>0</v>
      </c>
      <c r="G40" s="11">
        <v>0</v>
      </c>
      <c r="H40" s="11">
        <v>0</v>
      </c>
      <c r="I40" s="74">
        <v>0</v>
      </c>
      <c r="J40" s="75">
        <f t="shared" si="1"/>
        <v>0</v>
      </c>
    </row>
    <row r="41" spans="1:10" ht="15" customHeight="1">
      <c r="A41" s="19">
        <v>34</v>
      </c>
      <c r="B41" s="20" t="s">
        <v>44</v>
      </c>
      <c r="C41" s="11">
        <v>0</v>
      </c>
      <c r="D41" s="11">
        <v>0</v>
      </c>
      <c r="E41" s="11">
        <v>0</v>
      </c>
      <c r="F41" s="12">
        <f t="shared" si="0"/>
        <v>0</v>
      </c>
      <c r="G41" s="11">
        <v>0</v>
      </c>
      <c r="H41" s="11">
        <v>0</v>
      </c>
      <c r="I41" s="74">
        <v>0</v>
      </c>
      <c r="J41" s="75">
        <f t="shared" si="1"/>
        <v>0</v>
      </c>
    </row>
    <row r="42" spans="1:10" ht="15" customHeight="1">
      <c r="A42" s="19">
        <v>35</v>
      </c>
      <c r="B42" s="20" t="s">
        <v>45</v>
      </c>
      <c r="C42" s="11">
        <v>0</v>
      </c>
      <c r="D42" s="11">
        <v>0</v>
      </c>
      <c r="E42" s="11">
        <v>0</v>
      </c>
      <c r="F42" s="12">
        <f t="shared" si="0"/>
        <v>0</v>
      </c>
      <c r="G42" s="11">
        <v>0</v>
      </c>
      <c r="H42" s="11">
        <v>0</v>
      </c>
      <c r="I42" s="74">
        <v>0</v>
      </c>
      <c r="J42" s="75">
        <f t="shared" si="1"/>
        <v>0</v>
      </c>
    </row>
    <row r="43" spans="1:10" ht="15" customHeight="1">
      <c r="A43" s="19">
        <v>36</v>
      </c>
      <c r="B43" s="20" t="s">
        <v>46</v>
      </c>
      <c r="C43" s="11">
        <v>0</v>
      </c>
      <c r="D43" s="11">
        <v>0</v>
      </c>
      <c r="E43" s="11">
        <v>0</v>
      </c>
      <c r="F43" s="12">
        <f t="shared" si="0"/>
        <v>0</v>
      </c>
      <c r="G43" s="11">
        <v>0</v>
      </c>
      <c r="H43" s="11">
        <v>0</v>
      </c>
      <c r="I43" s="74">
        <v>0</v>
      </c>
      <c r="J43" s="75">
        <f t="shared" si="1"/>
        <v>0</v>
      </c>
    </row>
    <row r="44" spans="1:10" ht="15" customHeight="1">
      <c r="A44" s="19">
        <v>37</v>
      </c>
      <c r="B44" s="20" t="s">
        <v>47</v>
      </c>
      <c r="C44" s="11">
        <v>0</v>
      </c>
      <c r="D44" s="11">
        <v>0</v>
      </c>
      <c r="E44" s="11">
        <v>0</v>
      </c>
      <c r="F44" s="12">
        <f t="shared" si="0"/>
        <v>0</v>
      </c>
      <c r="G44" s="11">
        <v>0</v>
      </c>
      <c r="H44" s="11">
        <v>0</v>
      </c>
      <c r="I44" s="74">
        <v>0</v>
      </c>
      <c r="J44" s="75">
        <f t="shared" si="1"/>
        <v>0</v>
      </c>
    </row>
    <row r="45" spans="1:10" ht="15" customHeight="1">
      <c r="A45" s="19">
        <v>38</v>
      </c>
      <c r="B45" s="20" t="s">
        <v>48</v>
      </c>
      <c r="C45" s="11">
        <v>0</v>
      </c>
      <c r="D45" s="11">
        <v>0</v>
      </c>
      <c r="E45" s="11">
        <v>0</v>
      </c>
      <c r="F45" s="12">
        <f t="shared" si="0"/>
        <v>0</v>
      </c>
      <c r="G45" s="11">
        <v>0</v>
      </c>
      <c r="H45" s="11">
        <v>0</v>
      </c>
      <c r="I45" s="74">
        <v>0</v>
      </c>
      <c r="J45" s="75">
        <f t="shared" si="1"/>
        <v>0</v>
      </c>
    </row>
    <row r="46" spans="1:10" ht="15" customHeight="1">
      <c r="A46" s="19">
        <v>39</v>
      </c>
      <c r="B46" s="20" t="s">
        <v>49</v>
      </c>
      <c r="C46" s="11">
        <v>0</v>
      </c>
      <c r="D46" s="11">
        <v>0</v>
      </c>
      <c r="E46" s="11">
        <v>0</v>
      </c>
      <c r="F46" s="12">
        <f t="shared" si="0"/>
        <v>0</v>
      </c>
      <c r="G46" s="11">
        <v>0</v>
      </c>
      <c r="H46" s="11">
        <v>0</v>
      </c>
      <c r="I46" s="74">
        <v>0</v>
      </c>
      <c r="J46" s="75">
        <f t="shared" si="1"/>
        <v>0</v>
      </c>
    </row>
    <row r="47" spans="1:10" ht="15" customHeight="1">
      <c r="A47" s="19">
        <v>40</v>
      </c>
      <c r="B47" s="20" t="s">
        <v>50</v>
      </c>
      <c r="C47" s="11">
        <v>0</v>
      </c>
      <c r="D47" s="11">
        <v>0</v>
      </c>
      <c r="E47" s="11">
        <v>0</v>
      </c>
      <c r="F47" s="12">
        <f t="shared" si="0"/>
        <v>0</v>
      </c>
      <c r="G47" s="11">
        <v>0</v>
      </c>
      <c r="H47" s="11">
        <v>0</v>
      </c>
      <c r="I47" s="74">
        <v>0</v>
      </c>
      <c r="J47" s="75">
        <f t="shared" si="1"/>
        <v>0</v>
      </c>
    </row>
    <row r="48" spans="1:10" ht="15" customHeight="1">
      <c r="A48" s="19">
        <v>41</v>
      </c>
      <c r="B48" s="20" t="s">
        <v>51</v>
      </c>
      <c r="C48" s="11">
        <v>0</v>
      </c>
      <c r="D48" s="11">
        <v>0</v>
      </c>
      <c r="E48" s="11">
        <v>0</v>
      </c>
      <c r="F48" s="12">
        <f t="shared" si="0"/>
        <v>0</v>
      </c>
      <c r="G48" s="11">
        <v>0</v>
      </c>
      <c r="H48" s="11">
        <v>0</v>
      </c>
      <c r="I48" s="74">
        <v>0</v>
      </c>
      <c r="J48" s="75">
        <f t="shared" si="1"/>
        <v>0</v>
      </c>
    </row>
    <row r="49" spans="1:10" ht="15" customHeight="1">
      <c r="A49" s="19">
        <v>42</v>
      </c>
      <c r="B49" s="20" t="s">
        <v>52</v>
      </c>
      <c r="C49" s="11">
        <v>0</v>
      </c>
      <c r="D49" s="11">
        <v>0</v>
      </c>
      <c r="E49" s="11">
        <v>0</v>
      </c>
      <c r="F49" s="12">
        <f t="shared" si="0"/>
        <v>0</v>
      </c>
      <c r="G49" s="11">
        <v>0</v>
      </c>
      <c r="H49" s="11">
        <v>0</v>
      </c>
      <c r="I49" s="74">
        <v>0</v>
      </c>
      <c r="J49" s="75">
        <f t="shared" si="1"/>
        <v>0</v>
      </c>
    </row>
    <row r="50" spans="1:10" ht="15" customHeight="1">
      <c r="A50" s="19">
        <v>43</v>
      </c>
      <c r="B50" s="20" t="s">
        <v>53</v>
      </c>
      <c r="C50" s="11">
        <v>0</v>
      </c>
      <c r="D50" s="11">
        <v>0</v>
      </c>
      <c r="E50" s="11">
        <v>1</v>
      </c>
      <c r="F50" s="12">
        <f t="shared" si="0"/>
        <v>1</v>
      </c>
      <c r="G50" s="11">
        <v>0</v>
      </c>
      <c r="H50" s="11">
        <v>0</v>
      </c>
      <c r="I50" s="74">
        <v>1</v>
      </c>
      <c r="J50" s="75">
        <f t="shared" si="1"/>
        <v>1</v>
      </c>
    </row>
    <row r="51" spans="1:10" ht="15" customHeight="1">
      <c r="A51" s="19">
        <v>44</v>
      </c>
      <c r="B51" s="20" t="s">
        <v>54</v>
      </c>
      <c r="C51" s="11">
        <v>0</v>
      </c>
      <c r="D51" s="11">
        <v>0</v>
      </c>
      <c r="E51" s="11">
        <v>0</v>
      </c>
      <c r="F51" s="12">
        <f t="shared" si="0"/>
        <v>0</v>
      </c>
      <c r="G51" s="11">
        <v>0</v>
      </c>
      <c r="H51" s="11">
        <v>0</v>
      </c>
      <c r="I51" s="74">
        <v>0</v>
      </c>
      <c r="J51" s="75">
        <f t="shared" si="1"/>
        <v>0</v>
      </c>
    </row>
    <row r="52" spans="1:10" ht="15" customHeight="1">
      <c r="A52" s="19">
        <v>45</v>
      </c>
      <c r="B52" s="20" t="s">
        <v>55</v>
      </c>
      <c r="C52" s="11">
        <v>0</v>
      </c>
      <c r="D52" s="11">
        <v>0</v>
      </c>
      <c r="E52" s="11">
        <v>0</v>
      </c>
      <c r="F52" s="12">
        <f t="shared" si="0"/>
        <v>0</v>
      </c>
      <c r="G52" s="11">
        <v>0</v>
      </c>
      <c r="H52" s="11">
        <v>0</v>
      </c>
      <c r="I52" s="74">
        <v>0</v>
      </c>
      <c r="J52" s="75">
        <f t="shared" si="1"/>
        <v>0</v>
      </c>
    </row>
    <row r="53" spans="1:10" ht="15" customHeight="1">
      <c r="A53" s="19">
        <v>46</v>
      </c>
      <c r="B53" s="20" t="s">
        <v>315</v>
      </c>
      <c r="C53" s="11">
        <v>0</v>
      </c>
      <c r="D53" s="11">
        <v>0</v>
      </c>
      <c r="E53" s="11">
        <v>0</v>
      </c>
      <c r="F53" s="12">
        <f t="shared" si="0"/>
        <v>0</v>
      </c>
      <c r="G53" s="11">
        <v>0</v>
      </c>
      <c r="H53" s="11">
        <v>0</v>
      </c>
      <c r="I53" s="74">
        <v>0</v>
      </c>
      <c r="J53" s="75">
        <f t="shared" si="1"/>
        <v>0</v>
      </c>
    </row>
    <row r="54" spans="1:10" s="60" customFormat="1" ht="15" customHeight="1">
      <c r="A54" s="13"/>
      <c r="B54" s="13" t="s">
        <v>31</v>
      </c>
      <c r="C54" s="13">
        <f aca="true" t="shared" si="4" ref="C54:J54">SUM(C35:C53)</f>
        <v>2</v>
      </c>
      <c r="D54" s="13">
        <f t="shared" si="4"/>
        <v>16</v>
      </c>
      <c r="E54" s="13">
        <f t="shared" si="4"/>
        <v>13</v>
      </c>
      <c r="F54" s="13">
        <f t="shared" si="4"/>
        <v>31</v>
      </c>
      <c r="G54" s="13">
        <f t="shared" si="4"/>
        <v>0</v>
      </c>
      <c r="H54" s="13">
        <f t="shared" si="4"/>
        <v>0</v>
      </c>
      <c r="I54" s="13">
        <f t="shared" si="4"/>
        <v>1</v>
      </c>
      <c r="J54" s="13">
        <f t="shared" si="4"/>
        <v>1</v>
      </c>
    </row>
    <row r="55" spans="1:10" ht="15" customHeight="1">
      <c r="A55" s="19">
        <v>47</v>
      </c>
      <c r="B55" s="20" t="s">
        <v>56</v>
      </c>
      <c r="C55" s="11">
        <v>23</v>
      </c>
      <c r="D55" s="11">
        <v>0</v>
      </c>
      <c r="E55" s="11">
        <v>1</v>
      </c>
      <c r="F55" s="12">
        <f t="shared" si="0"/>
        <v>24</v>
      </c>
      <c r="G55" s="11">
        <v>0</v>
      </c>
      <c r="H55" s="11">
        <v>0</v>
      </c>
      <c r="I55" s="74">
        <v>1</v>
      </c>
      <c r="J55" s="75">
        <f t="shared" si="1"/>
        <v>1</v>
      </c>
    </row>
    <row r="56" spans="1:10" ht="15" customHeight="1">
      <c r="A56" s="19">
        <v>48</v>
      </c>
      <c r="B56" s="120" t="s">
        <v>57</v>
      </c>
      <c r="C56" s="187">
        <v>3</v>
      </c>
      <c r="D56" s="187">
        <v>4</v>
      </c>
      <c r="E56" s="187">
        <v>2</v>
      </c>
      <c r="F56" s="12">
        <f t="shared" si="0"/>
        <v>9</v>
      </c>
      <c r="G56" s="11">
        <v>0</v>
      </c>
      <c r="H56" s="11">
        <v>0</v>
      </c>
      <c r="I56" s="74">
        <v>0</v>
      </c>
      <c r="J56" s="75">
        <f t="shared" si="1"/>
        <v>0</v>
      </c>
    </row>
    <row r="57" spans="1:10" ht="15" customHeight="1">
      <c r="A57" s="19">
        <v>49</v>
      </c>
      <c r="B57" s="120" t="s">
        <v>58</v>
      </c>
      <c r="C57" s="187">
        <v>10</v>
      </c>
      <c r="D57" s="187">
        <v>7</v>
      </c>
      <c r="E57" s="187">
        <v>8</v>
      </c>
      <c r="F57" s="12">
        <f t="shared" si="0"/>
        <v>25</v>
      </c>
      <c r="G57" s="11">
        <v>2</v>
      </c>
      <c r="H57" s="11">
        <v>0</v>
      </c>
      <c r="I57" s="74">
        <v>1</v>
      </c>
      <c r="J57" s="75">
        <f t="shared" si="1"/>
        <v>3</v>
      </c>
    </row>
    <row r="58" spans="1:10" s="60" customFormat="1" ht="15" customHeight="1">
      <c r="A58" s="13"/>
      <c r="B58" s="13" t="s">
        <v>31</v>
      </c>
      <c r="C58" s="13">
        <f aca="true" t="shared" si="5" ref="C58:J58">SUM(C55:C57)</f>
        <v>36</v>
      </c>
      <c r="D58" s="13">
        <f t="shared" si="5"/>
        <v>11</v>
      </c>
      <c r="E58" s="13">
        <f t="shared" si="5"/>
        <v>11</v>
      </c>
      <c r="F58" s="13">
        <f t="shared" si="5"/>
        <v>58</v>
      </c>
      <c r="G58" s="13">
        <f t="shared" si="5"/>
        <v>2</v>
      </c>
      <c r="H58" s="13">
        <f t="shared" si="5"/>
        <v>0</v>
      </c>
      <c r="I58" s="13">
        <f t="shared" si="5"/>
        <v>2</v>
      </c>
      <c r="J58" s="13">
        <f t="shared" si="5"/>
        <v>4</v>
      </c>
    </row>
    <row r="59" spans="1:10" ht="15" customHeight="1">
      <c r="A59" s="19">
        <v>50</v>
      </c>
      <c r="B59" s="20" t="s">
        <v>59</v>
      </c>
      <c r="C59" s="11">
        <v>0</v>
      </c>
      <c r="D59" s="11">
        <v>0</v>
      </c>
      <c r="E59" s="11">
        <v>0</v>
      </c>
      <c r="F59" s="12">
        <f t="shared" si="0"/>
        <v>0</v>
      </c>
      <c r="G59" s="11">
        <v>0</v>
      </c>
      <c r="H59" s="11">
        <v>0</v>
      </c>
      <c r="I59" s="74">
        <v>0</v>
      </c>
      <c r="J59" s="75">
        <f t="shared" si="1"/>
        <v>0</v>
      </c>
    </row>
    <row r="60" spans="1:10" ht="15" customHeight="1">
      <c r="A60" s="19">
        <v>51</v>
      </c>
      <c r="B60" s="20" t="s">
        <v>60</v>
      </c>
      <c r="C60" s="11">
        <v>0</v>
      </c>
      <c r="D60" s="11">
        <v>0</v>
      </c>
      <c r="E60" s="11">
        <v>0</v>
      </c>
      <c r="F60" s="12">
        <f t="shared" si="0"/>
        <v>0</v>
      </c>
      <c r="G60" s="11">
        <v>0</v>
      </c>
      <c r="H60" s="11">
        <v>0</v>
      </c>
      <c r="I60" s="74">
        <v>0</v>
      </c>
      <c r="J60" s="75">
        <f t="shared" si="1"/>
        <v>0</v>
      </c>
    </row>
    <row r="61" spans="1:10" s="60" customFormat="1" ht="15" customHeight="1">
      <c r="A61" s="13"/>
      <c r="B61" s="13" t="s">
        <v>31</v>
      </c>
      <c r="C61" s="13">
        <f>SUM(C59:C60)</f>
        <v>0</v>
      </c>
      <c r="D61" s="13">
        <f>SUM(D59:D60)</f>
        <v>0</v>
      </c>
      <c r="E61" s="13">
        <f>SUM(E59:E60)</f>
        <v>0</v>
      </c>
      <c r="F61" s="12">
        <f t="shared" si="0"/>
        <v>0</v>
      </c>
      <c r="G61" s="13">
        <f>SUM(G59:G60)</f>
        <v>0</v>
      </c>
      <c r="H61" s="13">
        <f>SUM(H59:H60)</f>
        <v>0</v>
      </c>
      <c r="I61" s="70">
        <f>SUM(I59:I60)</f>
        <v>0</v>
      </c>
      <c r="J61" s="75">
        <f t="shared" si="1"/>
        <v>0</v>
      </c>
    </row>
    <row r="62" spans="1:10" s="60" customFormat="1" ht="15" customHeight="1">
      <c r="A62" s="413" t="s">
        <v>0</v>
      </c>
      <c r="B62" s="414"/>
      <c r="C62" s="13">
        <f aca="true" t="shared" si="6" ref="C62:J62">C61+C58+C54+C34+C27</f>
        <v>83</v>
      </c>
      <c r="D62" s="13">
        <f t="shared" si="6"/>
        <v>113</v>
      </c>
      <c r="E62" s="13">
        <f t="shared" si="6"/>
        <v>121</v>
      </c>
      <c r="F62" s="13">
        <f t="shared" si="6"/>
        <v>317</v>
      </c>
      <c r="G62" s="13">
        <f t="shared" si="6"/>
        <v>6</v>
      </c>
      <c r="H62" s="13">
        <f t="shared" si="6"/>
        <v>11</v>
      </c>
      <c r="I62" s="13">
        <f t="shared" si="6"/>
        <v>28</v>
      </c>
      <c r="J62" s="13">
        <f t="shared" si="6"/>
        <v>45</v>
      </c>
    </row>
  </sheetData>
  <sheetProtection password="C5AF" sheet="1" formatCells="0" formatColumns="0" formatRows="0" insertColumns="0" insertRows="0" insertHyperlinks="0" deleteColumns="0" deleteRows="0" selectLockedCells="1" sort="0" autoFilter="0" pivotTables="0"/>
  <mergeCells count="8">
    <mergeCell ref="A62:B62"/>
    <mergeCell ref="C4:F4"/>
    <mergeCell ref="G4:J4"/>
    <mergeCell ref="A1:J1"/>
    <mergeCell ref="A2:J2"/>
    <mergeCell ref="I3:J3"/>
    <mergeCell ref="A4:A5"/>
    <mergeCell ref="B4:B5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P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7" sqref="G7"/>
    </sheetView>
  </sheetViews>
  <sheetFormatPr defaultColWidth="9.140625" defaultRowHeight="12.75"/>
  <cols>
    <col min="1" max="1" width="5.7109375" style="352" bestFit="1" customWidth="1"/>
    <col min="2" max="2" width="24.28125" style="346" bestFit="1" customWidth="1"/>
    <col min="3" max="6" width="8.00390625" style="353" bestFit="1" customWidth="1"/>
    <col min="7" max="7" width="9.00390625" style="353" bestFit="1" customWidth="1"/>
    <col min="8" max="8" width="9.140625" style="353" customWidth="1"/>
    <col min="9" max="9" width="8.00390625" style="353" customWidth="1"/>
    <col min="10" max="10" width="9.140625" style="353" customWidth="1"/>
    <col min="11" max="11" width="12.140625" style="354" customWidth="1"/>
    <col min="12" max="12" width="8.8515625" style="353" bestFit="1" customWidth="1"/>
    <col min="13" max="13" width="9.140625" style="354" customWidth="1"/>
    <col min="14" max="14" width="9.7109375" style="354" bestFit="1" customWidth="1"/>
    <col min="15" max="15" width="9.00390625" style="353" bestFit="1" customWidth="1"/>
    <col min="16" max="16" width="8.7109375" style="46" bestFit="1" customWidth="1"/>
    <col min="17" max="16384" width="9.140625" style="346" customWidth="1"/>
  </cols>
  <sheetData>
    <row r="1" spans="1:16" ht="14.25" customHeight="1">
      <c r="A1" s="405" t="s">
        <v>502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5.75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25.5" customHeight="1">
      <c r="A3" s="330"/>
      <c r="B3" s="331" t="s">
        <v>66</v>
      </c>
      <c r="C3" s="330"/>
      <c r="D3" s="347"/>
      <c r="E3" s="347"/>
      <c r="F3" s="347"/>
      <c r="G3" s="347"/>
      <c r="H3" s="347"/>
      <c r="I3" s="402"/>
      <c r="J3" s="402"/>
      <c r="K3" s="330"/>
      <c r="L3" s="331"/>
      <c r="M3" s="330"/>
      <c r="N3" s="402" t="s">
        <v>98</v>
      </c>
      <c r="O3" s="402"/>
      <c r="P3" s="347"/>
    </row>
    <row r="4" spans="1:16" ht="54.75" customHeight="1">
      <c r="A4" s="399" t="s">
        <v>3</v>
      </c>
      <c r="B4" s="399" t="s">
        <v>4</v>
      </c>
      <c r="C4" s="409" t="s">
        <v>79</v>
      </c>
      <c r="D4" s="393" t="s">
        <v>80</v>
      </c>
      <c r="E4" s="391"/>
      <c r="F4" s="391"/>
      <c r="G4" s="392"/>
      <c r="H4" s="393" t="s">
        <v>81</v>
      </c>
      <c r="I4" s="392"/>
      <c r="J4" s="395" t="s">
        <v>82</v>
      </c>
      <c r="K4" s="396"/>
      <c r="L4" s="395" t="s">
        <v>114</v>
      </c>
      <c r="M4" s="411"/>
      <c r="N4" s="396"/>
      <c r="O4" s="409" t="s">
        <v>83</v>
      </c>
      <c r="P4" s="407" t="s">
        <v>84</v>
      </c>
    </row>
    <row r="5" spans="1:16" ht="34.5" customHeight="1">
      <c r="A5" s="400"/>
      <c r="B5" s="400"/>
      <c r="C5" s="410"/>
      <c r="D5" s="294" t="s">
        <v>85</v>
      </c>
      <c r="E5" s="294" t="s">
        <v>86</v>
      </c>
      <c r="F5" s="294" t="s">
        <v>87</v>
      </c>
      <c r="G5" s="294" t="s">
        <v>314</v>
      </c>
      <c r="H5" s="294" t="s">
        <v>88</v>
      </c>
      <c r="I5" s="294" t="s">
        <v>89</v>
      </c>
      <c r="J5" s="294" t="s">
        <v>90</v>
      </c>
      <c r="K5" s="348" t="s">
        <v>91</v>
      </c>
      <c r="L5" s="294" t="s">
        <v>90</v>
      </c>
      <c r="M5" s="348" t="s">
        <v>91</v>
      </c>
      <c r="N5" s="348" t="s">
        <v>92</v>
      </c>
      <c r="O5" s="410"/>
      <c r="P5" s="408"/>
    </row>
    <row r="6" spans="1:16" ht="15" customHeight="1">
      <c r="A6" s="237">
        <v>1</v>
      </c>
      <c r="B6" s="312" t="s">
        <v>10</v>
      </c>
      <c r="C6" s="25">
        <v>91450</v>
      </c>
      <c r="D6" s="25">
        <v>194615</v>
      </c>
      <c r="E6" s="25">
        <v>147031</v>
      </c>
      <c r="F6" s="25">
        <v>41309</v>
      </c>
      <c r="G6" s="204">
        <f aca="true" t="shared" si="0" ref="G6:G12">D6+E6+F6</f>
        <v>382955</v>
      </c>
      <c r="H6" s="25">
        <v>86948</v>
      </c>
      <c r="I6" s="204">
        <f>D6-H6</f>
        <v>107667</v>
      </c>
      <c r="J6" s="349">
        <f>'Weaker Section_7'!F7</f>
        <v>44349</v>
      </c>
      <c r="K6" s="320">
        <f>J6*100/O6</f>
        <v>8.697604819778034</v>
      </c>
      <c r="L6" s="349">
        <f>'Weaker Section_7'!D7</f>
        <v>85518</v>
      </c>
      <c r="M6" s="320">
        <f aca="true" t="shared" si="1" ref="M6:M12">L6*100/O6</f>
        <v>16.771556720056324</v>
      </c>
      <c r="N6" s="320">
        <f aca="true" t="shared" si="2" ref="N6:N12">L6*100/G6</f>
        <v>22.33108328654803</v>
      </c>
      <c r="O6" s="338">
        <f>'CD Ratio_4'!G5</f>
        <v>509899</v>
      </c>
      <c r="P6" s="47">
        <f>G6*100/O6</f>
        <v>75.10408924120267</v>
      </c>
    </row>
    <row r="7" spans="1:16" ht="15" customHeight="1">
      <c r="A7" s="237">
        <v>2</v>
      </c>
      <c r="B7" s="312" t="s">
        <v>11</v>
      </c>
      <c r="C7" s="25">
        <v>121</v>
      </c>
      <c r="D7" s="25">
        <v>1194</v>
      </c>
      <c r="E7" s="25">
        <v>9751</v>
      </c>
      <c r="F7" s="25">
        <v>9163</v>
      </c>
      <c r="G7" s="204">
        <f t="shared" si="0"/>
        <v>20108</v>
      </c>
      <c r="H7" s="25">
        <v>0</v>
      </c>
      <c r="I7" s="204">
        <f aca="true" t="shared" si="3" ref="I7:I26">D7-H7</f>
        <v>1194</v>
      </c>
      <c r="J7" s="349">
        <f>'Weaker Section_7'!F8</f>
        <v>354</v>
      </c>
      <c r="K7" s="320">
        <f aca="true" t="shared" si="4" ref="K7:K62">J7*100/O7</f>
        <v>0.5826105561132964</v>
      </c>
      <c r="L7" s="349">
        <f>'Weaker Section_7'!D8</f>
        <v>794</v>
      </c>
      <c r="M7" s="320">
        <f t="shared" si="1"/>
        <v>1.306759269926433</v>
      </c>
      <c r="N7" s="320">
        <f t="shared" si="2"/>
        <v>3.948677143425502</v>
      </c>
      <c r="O7" s="338">
        <f>'CD Ratio_4'!G6</f>
        <v>60761</v>
      </c>
      <c r="P7" s="47">
        <f aca="true" t="shared" si="5" ref="P7:P62">G7*100/O7</f>
        <v>33.09359622126035</v>
      </c>
    </row>
    <row r="8" spans="1:16" ht="15" customHeight="1">
      <c r="A8" s="237">
        <v>3</v>
      </c>
      <c r="B8" s="312" t="s">
        <v>12</v>
      </c>
      <c r="C8" s="25">
        <v>83886</v>
      </c>
      <c r="D8" s="25">
        <v>116776</v>
      </c>
      <c r="E8" s="25">
        <v>259509</v>
      </c>
      <c r="F8" s="25">
        <v>82674</v>
      </c>
      <c r="G8" s="204">
        <f t="shared" si="0"/>
        <v>458959</v>
      </c>
      <c r="H8" s="25">
        <v>51861</v>
      </c>
      <c r="I8" s="204">
        <f t="shared" si="3"/>
        <v>64915</v>
      </c>
      <c r="J8" s="349">
        <f>'Weaker Section_7'!F9</f>
        <v>34309</v>
      </c>
      <c r="K8" s="320">
        <f t="shared" si="4"/>
        <v>3.4246363401338953</v>
      </c>
      <c r="L8" s="349">
        <f>'Weaker Section_7'!D9</f>
        <v>55952</v>
      </c>
      <c r="M8" s="320">
        <f t="shared" si="1"/>
        <v>5.584985062321015</v>
      </c>
      <c r="N8" s="320">
        <f t="shared" si="2"/>
        <v>12.191067175935105</v>
      </c>
      <c r="O8" s="338">
        <f>'CD Ratio_4'!G7</f>
        <v>1001829</v>
      </c>
      <c r="P8" s="47">
        <f t="shared" si="5"/>
        <v>45.8121096514475</v>
      </c>
    </row>
    <row r="9" spans="1:16" ht="15" customHeight="1">
      <c r="A9" s="237">
        <v>4</v>
      </c>
      <c r="B9" s="312" t="s">
        <v>13</v>
      </c>
      <c r="C9" s="25">
        <v>532189</v>
      </c>
      <c r="D9" s="25">
        <v>761019</v>
      </c>
      <c r="E9" s="25">
        <v>297463</v>
      </c>
      <c r="F9" s="25">
        <v>155835</v>
      </c>
      <c r="G9" s="204">
        <f t="shared" si="0"/>
        <v>1214317</v>
      </c>
      <c r="H9" s="25">
        <v>618691</v>
      </c>
      <c r="I9" s="204">
        <f t="shared" si="3"/>
        <v>142328</v>
      </c>
      <c r="J9" s="349">
        <f>'Weaker Section_7'!F10</f>
        <v>95387</v>
      </c>
      <c r="K9" s="320">
        <f t="shared" si="4"/>
        <v>5.4077175358083345</v>
      </c>
      <c r="L9" s="349">
        <f>'Weaker Section_7'!D10</f>
        <v>369467</v>
      </c>
      <c r="M9" s="320">
        <f t="shared" si="1"/>
        <v>20.94596931240628</v>
      </c>
      <c r="N9" s="320">
        <f t="shared" si="2"/>
        <v>30.425910203019477</v>
      </c>
      <c r="O9" s="338">
        <f>'CD Ratio_4'!G8</f>
        <v>1763905</v>
      </c>
      <c r="P9" s="47">
        <f t="shared" si="5"/>
        <v>68.84253970593655</v>
      </c>
    </row>
    <row r="10" spans="1:16" ht="15" customHeight="1">
      <c r="A10" s="237">
        <v>5</v>
      </c>
      <c r="B10" s="312" t="s">
        <v>14</v>
      </c>
      <c r="C10" s="25">
        <v>96324</v>
      </c>
      <c r="D10" s="25">
        <v>83091</v>
      </c>
      <c r="E10" s="25">
        <v>129601</v>
      </c>
      <c r="F10" s="25">
        <v>29426</v>
      </c>
      <c r="G10" s="204">
        <f t="shared" si="0"/>
        <v>242118</v>
      </c>
      <c r="H10" s="25">
        <v>58088</v>
      </c>
      <c r="I10" s="204">
        <f t="shared" si="3"/>
        <v>25003</v>
      </c>
      <c r="J10" s="349">
        <f>'Weaker Section_7'!F11</f>
        <v>42775</v>
      </c>
      <c r="K10" s="320">
        <f t="shared" si="4"/>
        <v>12.045970408169012</v>
      </c>
      <c r="L10" s="349">
        <f>'Weaker Section_7'!D11</f>
        <v>56396</v>
      </c>
      <c r="M10" s="320">
        <f t="shared" si="1"/>
        <v>15.881812907985964</v>
      </c>
      <c r="N10" s="320">
        <f t="shared" si="2"/>
        <v>23.292774597510306</v>
      </c>
      <c r="O10" s="338">
        <f>'CD Ratio_4'!G9</f>
        <v>355098</v>
      </c>
      <c r="P10" s="47">
        <f t="shared" si="5"/>
        <v>68.18343105283611</v>
      </c>
    </row>
    <row r="11" spans="1:16" ht="15" customHeight="1">
      <c r="A11" s="237">
        <v>6</v>
      </c>
      <c r="B11" s="312" t="s">
        <v>15</v>
      </c>
      <c r="C11" s="25">
        <v>60696</v>
      </c>
      <c r="D11" s="25">
        <v>98308</v>
      </c>
      <c r="E11" s="25">
        <v>86878</v>
      </c>
      <c r="F11" s="25">
        <v>58102</v>
      </c>
      <c r="G11" s="204">
        <f t="shared" si="0"/>
        <v>243288</v>
      </c>
      <c r="H11" s="25">
        <v>41267</v>
      </c>
      <c r="I11" s="204">
        <f t="shared" si="3"/>
        <v>57041</v>
      </c>
      <c r="J11" s="349">
        <f>'Weaker Section_7'!F12</f>
        <v>36416</v>
      </c>
      <c r="K11" s="320">
        <f t="shared" si="4"/>
        <v>10.10870410055407</v>
      </c>
      <c r="L11" s="349">
        <f>'Weaker Section_7'!D12</f>
        <v>45135</v>
      </c>
      <c r="M11" s="320">
        <f t="shared" si="1"/>
        <v>12.52900811672089</v>
      </c>
      <c r="N11" s="320">
        <f t="shared" si="2"/>
        <v>18.55208641609944</v>
      </c>
      <c r="O11" s="338">
        <f>'CD Ratio_4'!G10</f>
        <v>360244</v>
      </c>
      <c r="P11" s="47">
        <f t="shared" si="5"/>
        <v>67.53422680183431</v>
      </c>
    </row>
    <row r="12" spans="1:16" ht="15" customHeight="1">
      <c r="A12" s="237">
        <v>7</v>
      </c>
      <c r="B12" s="312" t="s">
        <v>16</v>
      </c>
      <c r="C12" s="25">
        <v>457440</v>
      </c>
      <c r="D12" s="25">
        <v>473001</v>
      </c>
      <c r="E12" s="25">
        <v>240413</v>
      </c>
      <c r="F12" s="25">
        <v>140081</v>
      </c>
      <c r="G12" s="204">
        <f t="shared" si="0"/>
        <v>853495</v>
      </c>
      <c r="H12" s="25">
        <v>435596</v>
      </c>
      <c r="I12" s="204">
        <f t="shared" si="3"/>
        <v>37405</v>
      </c>
      <c r="J12" s="349">
        <f>'Weaker Section_7'!F13</f>
        <v>112770</v>
      </c>
      <c r="K12" s="320">
        <f t="shared" si="4"/>
        <v>9.365827892011847</v>
      </c>
      <c r="L12" s="349">
        <f>'Weaker Section_7'!D13</f>
        <v>363241</v>
      </c>
      <c r="M12" s="320">
        <f t="shared" si="1"/>
        <v>30.16806499354682</v>
      </c>
      <c r="N12" s="320">
        <f t="shared" si="2"/>
        <v>42.55924170616114</v>
      </c>
      <c r="O12" s="338">
        <v>1204058</v>
      </c>
      <c r="P12" s="47">
        <f t="shared" si="5"/>
        <v>70.88487431668574</v>
      </c>
    </row>
    <row r="13" spans="1:16" ht="15" customHeight="1">
      <c r="A13" s="237">
        <v>8</v>
      </c>
      <c r="B13" s="312" t="s">
        <v>17</v>
      </c>
      <c r="C13" s="25">
        <v>18998</v>
      </c>
      <c r="D13" s="25">
        <v>24700</v>
      </c>
      <c r="E13" s="25">
        <v>36792</v>
      </c>
      <c r="F13" s="25">
        <v>227878</v>
      </c>
      <c r="G13" s="204">
        <f aca="true" t="shared" si="6" ref="G13:G62">D13+E13+F13</f>
        <v>289370</v>
      </c>
      <c r="H13" s="25">
        <v>12800</v>
      </c>
      <c r="I13" s="204">
        <f t="shared" si="3"/>
        <v>11900</v>
      </c>
      <c r="J13" s="349">
        <f>'Weaker Section_7'!F14</f>
        <v>10156</v>
      </c>
      <c r="K13" s="320">
        <f t="shared" si="4"/>
        <v>3.4496110865799396</v>
      </c>
      <c r="L13" s="349">
        <f>'Weaker Section_7'!D14</f>
        <v>14351</v>
      </c>
      <c r="M13" s="320">
        <f aca="true" t="shared" si="7" ref="M13:M62">L13*100/O13</f>
        <v>4.874494752216297</v>
      </c>
      <c r="N13" s="320">
        <f aca="true" t="shared" si="8" ref="N13:N62">L13*100/G13</f>
        <v>4.959394546774027</v>
      </c>
      <c r="O13" s="338">
        <f>'CD Ratio_4'!G12</f>
        <v>294410</v>
      </c>
      <c r="P13" s="47">
        <f t="shared" si="5"/>
        <v>98.28810162698278</v>
      </c>
    </row>
    <row r="14" spans="1:16" ht="15" customHeight="1">
      <c r="A14" s="237">
        <v>9</v>
      </c>
      <c r="B14" s="312" t="s">
        <v>18</v>
      </c>
      <c r="C14" s="25">
        <v>23336</v>
      </c>
      <c r="D14" s="25">
        <v>20033</v>
      </c>
      <c r="E14" s="25">
        <v>29421</v>
      </c>
      <c r="F14" s="25">
        <v>13153</v>
      </c>
      <c r="G14" s="204">
        <f t="shared" si="6"/>
        <v>62607</v>
      </c>
      <c r="H14" s="25">
        <v>15916</v>
      </c>
      <c r="I14" s="204">
        <f t="shared" si="3"/>
        <v>4117</v>
      </c>
      <c r="J14" s="349">
        <f>'Weaker Section_7'!F15</f>
        <v>6559</v>
      </c>
      <c r="K14" s="320">
        <f t="shared" si="4"/>
        <v>5.553203738824167</v>
      </c>
      <c r="L14" s="349">
        <f>'Weaker Section_7'!D15</f>
        <v>9258</v>
      </c>
      <c r="M14" s="320">
        <f t="shared" si="7"/>
        <v>7.8383229477106475</v>
      </c>
      <c r="N14" s="320">
        <f t="shared" si="8"/>
        <v>14.787483827687</v>
      </c>
      <c r="O14" s="338">
        <f>'CD Ratio_4'!G13</f>
        <v>118112</v>
      </c>
      <c r="P14" s="47">
        <f t="shared" si="5"/>
        <v>53.00646843673801</v>
      </c>
    </row>
    <row r="15" spans="1:16" ht="15" customHeight="1">
      <c r="A15" s="237">
        <v>10</v>
      </c>
      <c r="B15" s="312" t="s">
        <v>19</v>
      </c>
      <c r="C15" s="25">
        <v>27140</v>
      </c>
      <c r="D15" s="25">
        <v>33208</v>
      </c>
      <c r="E15" s="25">
        <v>57547</v>
      </c>
      <c r="F15" s="25">
        <v>36991</v>
      </c>
      <c r="G15" s="204">
        <f t="shared" si="6"/>
        <v>127746</v>
      </c>
      <c r="H15" s="25">
        <v>19855</v>
      </c>
      <c r="I15" s="204">
        <f t="shared" si="3"/>
        <v>13353</v>
      </c>
      <c r="J15" s="349">
        <f>'Weaker Section_7'!F16</f>
        <v>2694</v>
      </c>
      <c r="K15" s="320">
        <f t="shared" si="4"/>
        <v>0.965318064060714</v>
      </c>
      <c r="L15" s="349">
        <f>'Weaker Section_7'!D16</f>
        <v>3819</v>
      </c>
      <c r="M15" s="320">
        <f t="shared" si="7"/>
        <v>1.3684297277831725</v>
      </c>
      <c r="N15" s="320">
        <f t="shared" si="8"/>
        <v>2.989526090836504</v>
      </c>
      <c r="O15" s="338">
        <f>'CD Ratio_4'!G14</f>
        <v>279079</v>
      </c>
      <c r="P15" s="47">
        <f t="shared" si="5"/>
        <v>45.77413563901261</v>
      </c>
    </row>
    <row r="16" spans="1:16" ht="15" customHeight="1">
      <c r="A16" s="237">
        <v>11</v>
      </c>
      <c r="B16" s="312" t="s">
        <v>20</v>
      </c>
      <c r="C16" s="25">
        <v>2697</v>
      </c>
      <c r="D16" s="25">
        <v>6194</v>
      </c>
      <c r="E16" s="25">
        <v>2969</v>
      </c>
      <c r="F16" s="25">
        <v>506</v>
      </c>
      <c r="G16" s="204">
        <f t="shared" si="6"/>
        <v>9669</v>
      </c>
      <c r="H16" s="25">
        <v>3406</v>
      </c>
      <c r="I16" s="204">
        <f t="shared" si="3"/>
        <v>2788</v>
      </c>
      <c r="J16" s="349">
        <f>'Weaker Section_7'!F17</f>
        <v>3018</v>
      </c>
      <c r="K16" s="320">
        <f t="shared" si="4"/>
        <v>4.960552268244576</v>
      </c>
      <c r="L16" s="349">
        <f>'Weaker Section_7'!D17</f>
        <v>2073</v>
      </c>
      <c r="M16" s="320">
        <f t="shared" si="7"/>
        <v>3.4072978303747536</v>
      </c>
      <c r="N16" s="320">
        <f t="shared" si="8"/>
        <v>21.439652497672977</v>
      </c>
      <c r="O16" s="338">
        <f>'CD Ratio_4'!G15</f>
        <v>60840</v>
      </c>
      <c r="P16" s="47">
        <f t="shared" si="5"/>
        <v>15.892504930966469</v>
      </c>
    </row>
    <row r="17" spans="1:16" ht="15" customHeight="1">
      <c r="A17" s="237">
        <v>12</v>
      </c>
      <c r="B17" s="312" t="s">
        <v>21</v>
      </c>
      <c r="C17" s="25">
        <v>8722</v>
      </c>
      <c r="D17" s="25">
        <v>5573</v>
      </c>
      <c r="E17" s="25">
        <v>14907</v>
      </c>
      <c r="F17" s="25">
        <v>6550</v>
      </c>
      <c r="G17" s="204">
        <f t="shared" si="6"/>
        <v>27030</v>
      </c>
      <c r="H17" s="25">
        <v>4078</v>
      </c>
      <c r="I17" s="204">
        <f t="shared" si="3"/>
        <v>1495</v>
      </c>
      <c r="J17" s="349">
        <f>'Weaker Section_7'!F18</f>
        <v>0</v>
      </c>
      <c r="K17" s="320">
        <f t="shared" si="4"/>
        <v>0</v>
      </c>
      <c r="L17" s="349">
        <f>'Weaker Section_7'!D18</f>
        <v>4452</v>
      </c>
      <c r="M17" s="320">
        <f t="shared" si="7"/>
        <v>5.0127796606352675</v>
      </c>
      <c r="N17" s="320">
        <f t="shared" si="8"/>
        <v>16.470588235294116</v>
      </c>
      <c r="O17" s="338">
        <f>'CD Ratio_4'!G16</f>
        <v>88813</v>
      </c>
      <c r="P17" s="47">
        <f t="shared" si="5"/>
        <v>30.43473365385698</v>
      </c>
    </row>
    <row r="18" spans="1:16" ht="15" customHeight="1">
      <c r="A18" s="237">
        <v>13</v>
      </c>
      <c r="B18" s="312" t="s">
        <v>22</v>
      </c>
      <c r="C18" s="25">
        <v>25282</v>
      </c>
      <c r="D18" s="25">
        <v>38926</v>
      </c>
      <c r="E18" s="25">
        <v>45960</v>
      </c>
      <c r="F18" s="25">
        <v>22117</v>
      </c>
      <c r="G18" s="204">
        <f t="shared" si="6"/>
        <v>107003</v>
      </c>
      <c r="H18" s="25">
        <v>20367</v>
      </c>
      <c r="I18" s="204">
        <f t="shared" si="3"/>
        <v>18559</v>
      </c>
      <c r="J18" s="349">
        <f>'Weaker Section_7'!F19</f>
        <v>16009</v>
      </c>
      <c r="K18" s="320">
        <f t="shared" si="4"/>
        <v>8.854339505763146</v>
      </c>
      <c r="L18" s="349">
        <f>'Weaker Section_7'!D19</f>
        <v>28267</v>
      </c>
      <c r="M18" s="320">
        <f t="shared" si="7"/>
        <v>15.634056768655562</v>
      </c>
      <c r="N18" s="320">
        <f t="shared" si="8"/>
        <v>26.417016345336112</v>
      </c>
      <c r="O18" s="338">
        <f>'CD Ratio_4'!G17</f>
        <v>180804</v>
      </c>
      <c r="P18" s="47">
        <f t="shared" si="5"/>
        <v>59.181765890135175</v>
      </c>
    </row>
    <row r="19" spans="1:16" ht="15" customHeight="1">
      <c r="A19" s="237">
        <v>14</v>
      </c>
      <c r="B19" s="312" t="s">
        <v>23</v>
      </c>
      <c r="C19" s="25">
        <v>13751</v>
      </c>
      <c r="D19" s="25">
        <v>7785</v>
      </c>
      <c r="E19" s="25">
        <v>29740</v>
      </c>
      <c r="F19" s="25">
        <v>10552</v>
      </c>
      <c r="G19" s="204">
        <f t="shared" si="6"/>
        <v>48077</v>
      </c>
      <c r="H19" s="25">
        <v>7057</v>
      </c>
      <c r="I19" s="204">
        <f t="shared" si="3"/>
        <v>728</v>
      </c>
      <c r="J19" s="349">
        <f>'Weaker Section_7'!F20</f>
        <v>5984</v>
      </c>
      <c r="K19" s="320">
        <f t="shared" si="4"/>
        <v>10.82587064676617</v>
      </c>
      <c r="L19" s="349">
        <f>'Weaker Section_7'!D20</f>
        <v>8436</v>
      </c>
      <c r="M19" s="320">
        <f t="shared" si="7"/>
        <v>15.261872455902306</v>
      </c>
      <c r="N19" s="320">
        <f t="shared" si="8"/>
        <v>17.54685192503692</v>
      </c>
      <c r="O19" s="338">
        <f>'CD Ratio_4'!G18</f>
        <v>55275</v>
      </c>
      <c r="P19" s="47">
        <f t="shared" si="5"/>
        <v>86.9778380823157</v>
      </c>
    </row>
    <row r="20" spans="1:16" ht="15" customHeight="1">
      <c r="A20" s="237">
        <v>15</v>
      </c>
      <c r="B20" s="312" t="s">
        <v>24</v>
      </c>
      <c r="C20" s="25">
        <v>257374</v>
      </c>
      <c r="D20" s="25">
        <v>266932</v>
      </c>
      <c r="E20" s="25">
        <v>355187</v>
      </c>
      <c r="F20" s="25">
        <v>100026</v>
      </c>
      <c r="G20" s="204">
        <f t="shared" si="6"/>
        <v>722145</v>
      </c>
      <c r="H20" s="25">
        <v>186765</v>
      </c>
      <c r="I20" s="204">
        <f t="shared" si="3"/>
        <v>80167</v>
      </c>
      <c r="J20" s="349">
        <f>'Weaker Section_7'!F21</f>
        <v>88403</v>
      </c>
      <c r="K20" s="320">
        <f t="shared" si="4"/>
        <v>8.190399954046374</v>
      </c>
      <c r="L20" s="349">
        <f>'Weaker Section_7'!D21</f>
        <v>120605</v>
      </c>
      <c r="M20" s="320">
        <f t="shared" si="7"/>
        <v>11.173864987135763</v>
      </c>
      <c r="N20" s="320">
        <f t="shared" si="8"/>
        <v>16.70093956199932</v>
      </c>
      <c r="O20" s="338">
        <f>'CD Ratio_4'!G19</f>
        <v>1079349</v>
      </c>
      <c r="P20" s="47">
        <f t="shared" si="5"/>
        <v>66.90560699088061</v>
      </c>
    </row>
    <row r="21" spans="1:16" ht="15" customHeight="1">
      <c r="A21" s="237">
        <v>16</v>
      </c>
      <c r="B21" s="350" t="s">
        <v>25</v>
      </c>
      <c r="C21" s="25">
        <v>24889</v>
      </c>
      <c r="D21" s="25">
        <v>10676</v>
      </c>
      <c r="E21" s="25">
        <v>30861</v>
      </c>
      <c r="F21" s="25">
        <v>14545</v>
      </c>
      <c r="G21" s="204">
        <f t="shared" si="6"/>
        <v>56082</v>
      </c>
      <c r="H21" s="25">
        <v>7893</v>
      </c>
      <c r="I21" s="204">
        <f t="shared" si="3"/>
        <v>2783</v>
      </c>
      <c r="J21" s="349">
        <f>'Weaker Section_7'!F22</f>
        <v>2900</v>
      </c>
      <c r="K21" s="320">
        <f t="shared" si="4"/>
        <v>2.2096921670222494</v>
      </c>
      <c r="L21" s="349">
        <f>'Weaker Section_7'!D22</f>
        <v>12470</v>
      </c>
      <c r="M21" s="320">
        <f t="shared" si="7"/>
        <v>9.501676318195672</v>
      </c>
      <c r="N21" s="320">
        <f t="shared" si="8"/>
        <v>22.235298313184266</v>
      </c>
      <c r="O21" s="338">
        <f>'CD Ratio_4'!G20</f>
        <v>131240</v>
      </c>
      <c r="P21" s="47">
        <f t="shared" si="5"/>
        <v>42.73239865894544</v>
      </c>
    </row>
    <row r="22" spans="1:16" ht="15" customHeight="1">
      <c r="A22" s="237">
        <v>17</v>
      </c>
      <c r="B22" s="312" t="s">
        <v>26</v>
      </c>
      <c r="C22" s="25">
        <v>105624</v>
      </c>
      <c r="D22" s="25">
        <v>177853</v>
      </c>
      <c r="E22" s="25">
        <v>70540</v>
      </c>
      <c r="F22" s="25">
        <v>52321</v>
      </c>
      <c r="G22" s="204">
        <f t="shared" si="6"/>
        <v>300714</v>
      </c>
      <c r="H22" s="25">
        <v>143320</v>
      </c>
      <c r="I22" s="204">
        <f t="shared" si="3"/>
        <v>34533</v>
      </c>
      <c r="J22" s="349">
        <f>'Weaker Section_7'!F23</f>
        <v>12012</v>
      </c>
      <c r="K22" s="320">
        <f t="shared" si="4"/>
        <v>2.555043402980884</v>
      </c>
      <c r="L22" s="349">
        <f>'Weaker Section_7'!D23</f>
        <v>22285</v>
      </c>
      <c r="M22" s="320">
        <f t="shared" si="7"/>
        <v>4.740188331287795</v>
      </c>
      <c r="N22" s="320">
        <f t="shared" si="8"/>
        <v>7.410695877145726</v>
      </c>
      <c r="O22" s="338">
        <f>'CD Ratio_4'!G21</f>
        <v>470129</v>
      </c>
      <c r="P22" s="47">
        <f t="shared" si="5"/>
        <v>63.96414601098847</v>
      </c>
    </row>
    <row r="23" spans="1:16" ht="15" customHeight="1">
      <c r="A23" s="237">
        <v>18</v>
      </c>
      <c r="B23" s="312" t="s">
        <v>27</v>
      </c>
      <c r="C23" s="25">
        <v>186341</v>
      </c>
      <c r="D23" s="25">
        <v>258067</v>
      </c>
      <c r="E23" s="25">
        <v>134025</v>
      </c>
      <c r="F23" s="25">
        <v>81805</v>
      </c>
      <c r="G23" s="204">
        <f t="shared" si="6"/>
        <v>473897</v>
      </c>
      <c r="H23" s="25">
        <v>178045</v>
      </c>
      <c r="I23" s="204">
        <f t="shared" si="3"/>
        <v>80022</v>
      </c>
      <c r="J23" s="349">
        <f>'Weaker Section_7'!F24</f>
        <v>98021</v>
      </c>
      <c r="K23" s="320">
        <f t="shared" si="4"/>
        <v>15.485957403782503</v>
      </c>
      <c r="L23" s="349">
        <f>'Weaker Section_7'!D24</f>
        <v>110657</v>
      </c>
      <c r="M23" s="320">
        <f t="shared" si="7"/>
        <v>17.48227000775712</v>
      </c>
      <c r="N23" s="320">
        <f t="shared" si="8"/>
        <v>23.350432688959838</v>
      </c>
      <c r="O23" s="338">
        <f>'CD Ratio_4'!G22</f>
        <v>632967</v>
      </c>
      <c r="P23" s="47">
        <f t="shared" si="5"/>
        <v>74.86914799665702</v>
      </c>
    </row>
    <row r="24" spans="1:16" ht="15" customHeight="1">
      <c r="A24" s="237">
        <v>19</v>
      </c>
      <c r="B24" s="312" t="s">
        <v>28</v>
      </c>
      <c r="C24" s="25">
        <v>2183</v>
      </c>
      <c r="D24" s="25">
        <v>1183</v>
      </c>
      <c r="E24" s="25">
        <v>5701</v>
      </c>
      <c r="F24" s="25">
        <v>4309</v>
      </c>
      <c r="G24" s="204">
        <f t="shared" si="6"/>
        <v>11193</v>
      </c>
      <c r="H24" s="25">
        <v>1053</v>
      </c>
      <c r="I24" s="204">
        <f t="shared" si="3"/>
        <v>130</v>
      </c>
      <c r="J24" s="349">
        <f>'Weaker Section_7'!F25</f>
        <v>8</v>
      </c>
      <c r="K24" s="320">
        <f t="shared" si="4"/>
        <v>0.01932273803197913</v>
      </c>
      <c r="L24" s="349">
        <f>'Weaker Section_7'!D25</f>
        <v>1216</v>
      </c>
      <c r="M24" s="320">
        <f t="shared" si="7"/>
        <v>2.9370561808608278</v>
      </c>
      <c r="N24" s="320">
        <f t="shared" si="8"/>
        <v>10.863932815152328</v>
      </c>
      <c r="O24" s="338">
        <f>'CD Ratio_4'!G23</f>
        <v>41402</v>
      </c>
      <c r="P24" s="47">
        <f t="shared" si="5"/>
        <v>27.034925848992803</v>
      </c>
    </row>
    <row r="25" spans="1:16" ht="15" customHeight="1">
      <c r="A25" s="237">
        <v>20</v>
      </c>
      <c r="B25" s="312" t="s">
        <v>29</v>
      </c>
      <c r="C25" s="25">
        <v>14324</v>
      </c>
      <c r="D25" s="25">
        <v>12482</v>
      </c>
      <c r="E25" s="25">
        <v>19695</v>
      </c>
      <c r="F25" s="25">
        <v>14625</v>
      </c>
      <c r="G25" s="204">
        <f t="shared" si="6"/>
        <v>46802</v>
      </c>
      <c r="H25" s="25">
        <v>7335</v>
      </c>
      <c r="I25" s="204">
        <f t="shared" si="3"/>
        <v>5147</v>
      </c>
      <c r="J25" s="349">
        <f>'Weaker Section_7'!F26</f>
        <v>7343</v>
      </c>
      <c r="K25" s="320">
        <f t="shared" si="4"/>
        <v>12.818364318757093</v>
      </c>
      <c r="L25" s="349">
        <f>'Weaker Section_7'!D26</f>
        <v>13827</v>
      </c>
      <c r="M25" s="320">
        <f t="shared" si="7"/>
        <v>24.13720869337523</v>
      </c>
      <c r="N25" s="320">
        <f t="shared" si="8"/>
        <v>29.54360924746806</v>
      </c>
      <c r="O25" s="338">
        <f>'CD Ratio_4'!G24</f>
        <v>57285</v>
      </c>
      <c r="P25" s="47">
        <f t="shared" si="5"/>
        <v>81.70027057693986</v>
      </c>
    </row>
    <row r="26" spans="1:16" ht="15" customHeight="1">
      <c r="A26" s="237">
        <v>21</v>
      </c>
      <c r="B26" s="312" t="s">
        <v>30</v>
      </c>
      <c r="C26" s="25">
        <v>52</v>
      </c>
      <c r="D26" s="25">
        <v>0</v>
      </c>
      <c r="E26" s="25">
        <v>63</v>
      </c>
      <c r="F26" s="25">
        <v>49</v>
      </c>
      <c r="G26" s="204">
        <f t="shared" si="6"/>
        <v>112</v>
      </c>
      <c r="H26" s="25">
        <v>0</v>
      </c>
      <c r="I26" s="204">
        <f t="shared" si="3"/>
        <v>0</v>
      </c>
      <c r="J26" s="349">
        <f>'Weaker Section_7'!F27</f>
        <v>0</v>
      </c>
      <c r="K26" s="320">
        <f t="shared" si="4"/>
        <v>0</v>
      </c>
      <c r="L26" s="349">
        <f>'Weaker Section_7'!D27</f>
        <v>9</v>
      </c>
      <c r="M26" s="320">
        <f t="shared" si="7"/>
        <v>7.03125</v>
      </c>
      <c r="N26" s="320">
        <f t="shared" si="8"/>
        <v>8.035714285714286</v>
      </c>
      <c r="O26" s="338">
        <f>'CD Ratio_4'!G25</f>
        <v>128</v>
      </c>
      <c r="P26" s="47">
        <f t="shared" si="5"/>
        <v>87.5</v>
      </c>
    </row>
    <row r="27" spans="1:16" s="351" customFormat="1" ht="15" customHeight="1">
      <c r="A27" s="301"/>
      <c r="B27" s="301" t="s">
        <v>31</v>
      </c>
      <c r="C27" s="32">
        <f>SUM(C6:C26)</f>
        <v>2032819</v>
      </c>
      <c r="D27" s="32">
        <f>SUM(D6:D26)</f>
        <v>2591616</v>
      </c>
      <c r="E27" s="32">
        <f>SUM(E6:E26)</f>
        <v>2004054</v>
      </c>
      <c r="F27" s="32">
        <f>SUM(F6:F26)</f>
        <v>1102017</v>
      </c>
      <c r="G27" s="32">
        <f t="shared" si="6"/>
        <v>5697687</v>
      </c>
      <c r="H27" s="32">
        <f>SUM(H6:H26)</f>
        <v>1900341</v>
      </c>
      <c r="I27" s="32">
        <f aca="true" t="shared" si="9" ref="I27:I62">D27-H27</f>
        <v>691275</v>
      </c>
      <c r="J27" s="32">
        <f>SUM(J6:J26)</f>
        <v>619467</v>
      </c>
      <c r="K27" s="323">
        <f t="shared" si="4"/>
        <v>7.083162819543984</v>
      </c>
      <c r="L27" s="32">
        <f>SUM(L6:L26)</f>
        <v>1328228</v>
      </c>
      <c r="M27" s="323">
        <f t="shared" si="7"/>
        <v>15.187338769421563</v>
      </c>
      <c r="N27" s="323">
        <f t="shared" si="8"/>
        <v>23.311705258642675</v>
      </c>
      <c r="O27" s="302">
        <f>'CD Ratio_4'!G26</f>
        <v>8745627</v>
      </c>
      <c r="P27" s="48">
        <f t="shared" si="5"/>
        <v>65.14898245717545</v>
      </c>
    </row>
    <row r="28" spans="1:16" ht="15" customHeight="1">
      <c r="A28" s="237">
        <v>22</v>
      </c>
      <c r="B28" s="312" t="s">
        <v>32</v>
      </c>
      <c r="C28" s="25">
        <v>222</v>
      </c>
      <c r="D28" s="25">
        <v>0</v>
      </c>
      <c r="E28" s="25">
        <v>358</v>
      </c>
      <c r="F28" s="25">
        <v>1323</v>
      </c>
      <c r="G28" s="204">
        <f t="shared" si="6"/>
        <v>1681</v>
      </c>
      <c r="H28" s="25">
        <v>0</v>
      </c>
      <c r="I28" s="204">
        <f t="shared" si="9"/>
        <v>0</v>
      </c>
      <c r="J28" s="349">
        <f>'Weaker Section_7'!F29</f>
        <v>0</v>
      </c>
      <c r="K28" s="320">
        <f t="shared" si="4"/>
        <v>0</v>
      </c>
      <c r="L28" s="349">
        <f>'Weaker Section_7'!D29</f>
        <v>18</v>
      </c>
      <c r="M28" s="320">
        <f t="shared" si="7"/>
        <v>0.057803468208092484</v>
      </c>
      <c r="N28" s="320">
        <f t="shared" si="8"/>
        <v>1.0707911957168352</v>
      </c>
      <c r="O28" s="338">
        <f>'CD Ratio_4'!G27</f>
        <v>31140</v>
      </c>
      <c r="P28" s="47">
        <f t="shared" si="5"/>
        <v>5.39820166987797</v>
      </c>
    </row>
    <row r="29" spans="1:16" ht="15" customHeight="1">
      <c r="A29" s="237">
        <v>23</v>
      </c>
      <c r="B29" s="312" t="s">
        <v>33</v>
      </c>
      <c r="C29" s="25">
        <v>346</v>
      </c>
      <c r="D29" s="25">
        <v>2</v>
      </c>
      <c r="E29" s="25">
        <v>10892</v>
      </c>
      <c r="F29" s="25">
        <v>6617</v>
      </c>
      <c r="G29" s="204">
        <f t="shared" si="6"/>
        <v>17511</v>
      </c>
      <c r="H29" s="25">
        <v>0</v>
      </c>
      <c r="I29" s="204">
        <f t="shared" si="9"/>
        <v>2</v>
      </c>
      <c r="J29" s="349">
        <f>'Weaker Section_7'!F30</f>
        <v>0</v>
      </c>
      <c r="K29" s="320">
        <f t="shared" si="4"/>
        <v>0</v>
      </c>
      <c r="L29" s="349">
        <f>'Weaker Section_7'!D30</f>
        <v>24</v>
      </c>
      <c r="M29" s="320">
        <f t="shared" si="7"/>
        <v>0.032146588443301455</v>
      </c>
      <c r="N29" s="320">
        <f t="shared" si="8"/>
        <v>0.1370567072126092</v>
      </c>
      <c r="O29" s="338">
        <f>'CD Ratio_4'!G28</f>
        <v>74658</v>
      </c>
      <c r="P29" s="47">
        <f t="shared" si="5"/>
        <v>23.454954592943825</v>
      </c>
    </row>
    <row r="30" spans="1:16" ht="15" customHeight="1">
      <c r="A30" s="237">
        <v>24</v>
      </c>
      <c r="B30" s="312" t="s">
        <v>34</v>
      </c>
      <c r="C30" s="25">
        <v>2668</v>
      </c>
      <c r="D30" s="25">
        <v>0</v>
      </c>
      <c r="E30" s="25">
        <v>1806</v>
      </c>
      <c r="F30" s="25">
        <v>6987</v>
      </c>
      <c r="G30" s="204">
        <f t="shared" si="6"/>
        <v>8793</v>
      </c>
      <c r="H30" s="25">
        <v>0</v>
      </c>
      <c r="I30" s="204">
        <f t="shared" si="9"/>
        <v>0</v>
      </c>
      <c r="J30" s="349">
        <f>'Weaker Section_7'!F31</f>
        <v>0</v>
      </c>
      <c r="K30" s="320">
        <f t="shared" si="4"/>
        <v>0</v>
      </c>
      <c r="L30" s="349">
        <f>'Weaker Section_7'!D31</f>
        <v>297</v>
      </c>
      <c r="M30" s="320">
        <f t="shared" si="7"/>
        <v>0.3247711839385887</v>
      </c>
      <c r="N30" s="320">
        <f t="shared" si="8"/>
        <v>3.377686796315251</v>
      </c>
      <c r="O30" s="338">
        <f>'CD Ratio_4'!G29</f>
        <v>91449</v>
      </c>
      <c r="P30" s="47">
        <f t="shared" si="5"/>
        <v>9.615195354787915</v>
      </c>
    </row>
    <row r="31" spans="1:16" ht="15" customHeight="1">
      <c r="A31" s="237">
        <v>25</v>
      </c>
      <c r="B31" s="312" t="s">
        <v>35</v>
      </c>
      <c r="C31" s="25">
        <v>934</v>
      </c>
      <c r="D31" s="25">
        <v>2</v>
      </c>
      <c r="E31" s="25">
        <v>16131</v>
      </c>
      <c r="F31" s="25">
        <v>5432</v>
      </c>
      <c r="G31" s="204">
        <f t="shared" si="6"/>
        <v>21565</v>
      </c>
      <c r="H31" s="25">
        <v>2</v>
      </c>
      <c r="I31" s="204">
        <f t="shared" si="9"/>
        <v>0</v>
      </c>
      <c r="J31" s="349">
        <f>'Weaker Section_7'!F32</f>
        <v>0</v>
      </c>
      <c r="K31" s="320">
        <f t="shared" si="4"/>
        <v>0</v>
      </c>
      <c r="L31" s="349">
        <f>'Weaker Section_7'!D32</f>
        <v>96</v>
      </c>
      <c r="M31" s="320">
        <f t="shared" si="7"/>
        <v>0.0981173729073404</v>
      </c>
      <c r="N31" s="320">
        <f t="shared" si="8"/>
        <v>0.4451657778808254</v>
      </c>
      <c r="O31" s="338">
        <f>'CD Ratio_4'!G30</f>
        <v>97842</v>
      </c>
      <c r="P31" s="47">
        <f t="shared" si="5"/>
        <v>22.04063694527912</v>
      </c>
    </row>
    <row r="32" spans="1:16" ht="15" customHeight="1">
      <c r="A32" s="237">
        <v>26</v>
      </c>
      <c r="B32" s="312" t="s">
        <v>36</v>
      </c>
      <c r="C32" s="25">
        <v>3169</v>
      </c>
      <c r="D32" s="25">
        <v>482</v>
      </c>
      <c r="E32" s="25">
        <v>1578</v>
      </c>
      <c r="F32" s="25">
        <v>1135</v>
      </c>
      <c r="G32" s="204">
        <f t="shared" si="6"/>
        <v>3195</v>
      </c>
      <c r="H32" s="25">
        <v>1</v>
      </c>
      <c r="I32" s="204">
        <f t="shared" si="9"/>
        <v>481</v>
      </c>
      <c r="J32" s="349">
        <f>'Weaker Section_7'!F33</f>
        <v>14520</v>
      </c>
      <c r="K32" s="320">
        <f t="shared" si="4"/>
        <v>20.811236921312886</v>
      </c>
      <c r="L32" s="349">
        <f>'Weaker Section_7'!D33</f>
        <v>7751</v>
      </c>
      <c r="M32" s="320">
        <f t="shared" si="7"/>
        <v>11.109359323491471</v>
      </c>
      <c r="N32" s="320">
        <f t="shared" si="8"/>
        <v>242.59780907668232</v>
      </c>
      <c r="O32" s="338">
        <f>'CD Ratio_4'!G31</f>
        <v>69770</v>
      </c>
      <c r="P32" s="47">
        <f t="shared" si="5"/>
        <v>4.579332091156657</v>
      </c>
    </row>
    <row r="33" spans="1:16" ht="15" customHeight="1">
      <c r="A33" s="237">
        <v>27</v>
      </c>
      <c r="B33" s="312" t="s">
        <v>37</v>
      </c>
      <c r="C33" s="25">
        <v>991642</v>
      </c>
      <c r="D33" s="25">
        <v>1130931</v>
      </c>
      <c r="E33" s="25">
        <v>245800</v>
      </c>
      <c r="F33" s="25">
        <v>769541</v>
      </c>
      <c r="G33" s="204">
        <f t="shared" si="6"/>
        <v>2146272</v>
      </c>
      <c r="H33" s="25">
        <v>919411</v>
      </c>
      <c r="I33" s="204">
        <f t="shared" si="9"/>
        <v>211520</v>
      </c>
      <c r="J33" s="349">
        <f>'Weaker Section_7'!F34</f>
        <v>421355</v>
      </c>
      <c r="K33" s="320">
        <f t="shared" si="4"/>
        <v>8.458790010896823</v>
      </c>
      <c r="L33" s="349">
        <f>'Weaker Section_7'!D34</f>
        <v>698845</v>
      </c>
      <c r="M33" s="320">
        <f t="shared" si="7"/>
        <v>14.029459968827215</v>
      </c>
      <c r="N33" s="320">
        <f t="shared" si="8"/>
        <v>32.560877652040375</v>
      </c>
      <c r="O33" s="338">
        <f>'CD Ratio_4'!G32</f>
        <v>4981268</v>
      </c>
      <c r="P33" s="47">
        <f t="shared" si="5"/>
        <v>43.086860614606564</v>
      </c>
    </row>
    <row r="34" spans="1:16" s="351" customFormat="1" ht="15" customHeight="1">
      <c r="A34" s="301"/>
      <c r="B34" s="301" t="s">
        <v>31</v>
      </c>
      <c r="C34" s="32">
        <f>SUM(C28:C33)</f>
        <v>998981</v>
      </c>
      <c r="D34" s="32">
        <f>SUM(D28:D33)</f>
        <v>1131417</v>
      </c>
      <c r="E34" s="32">
        <f>SUM(E28:E33)</f>
        <v>276565</v>
      </c>
      <c r="F34" s="32">
        <f>SUM(F28:F33)</f>
        <v>791035</v>
      </c>
      <c r="G34" s="32">
        <f t="shared" si="6"/>
        <v>2199017</v>
      </c>
      <c r="H34" s="32">
        <f>SUM(H28:H33)</f>
        <v>919414</v>
      </c>
      <c r="I34" s="32">
        <f t="shared" si="9"/>
        <v>212003</v>
      </c>
      <c r="J34" s="349">
        <f>'Weaker Section_7'!F35</f>
        <v>435875</v>
      </c>
      <c r="K34" s="323">
        <f t="shared" si="4"/>
        <v>8.153098495415467</v>
      </c>
      <c r="L34" s="32">
        <f>SUM(L28:L33)</f>
        <v>707031</v>
      </c>
      <c r="M34" s="323">
        <f t="shared" si="7"/>
        <v>13.225106698737235</v>
      </c>
      <c r="N34" s="323">
        <f t="shared" si="8"/>
        <v>32.15213888751201</v>
      </c>
      <c r="O34" s="302">
        <f>'CD Ratio_4'!G33</f>
        <v>5346127</v>
      </c>
      <c r="P34" s="48">
        <f t="shared" si="5"/>
        <v>41.13289863858453</v>
      </c>
    </row>
    <row r="35" spans="1:16" ht="15" customHeight="1">
      <c r="A35" s="237">
        <v>28</v>
      </c>
      <c r="B35" s="312" t="s">
        <v>38</v>
      </c>
      <c r="C35" s="25">
        <v>111249</v>
      </c>
      <c r="D35" s="25">
        <v>57997</v>
      </c>
      <c r="E35" s="25">
        <v>103086</v>
      </c>
      <c r="F35" s="25">
        <v>60560</v>
      </c>
      <c r="G35" s="204">
        <f t="shared" si="6"/>
        <v>221643</v>
      </c>
      <c r="H35" s="25">
        <v>9217</v>
      </c>
      <c r="I35" s="204">
        <f t="shared" si="9"/>
        <v>48780</v>
      </c>
      <c r="J35" s="349">
        <f>'Weaker Section_7'!F36</f>
        <v>6243</v>
      </c>
      <c r="K35" s="320">
        <f t="shared" si="4"/>
        <v>1.1933685182388687</v>
      </c>
      <c r="L35" s="349">
        <f>'Weaker Section_7'!D36</f>
        <v>9415</v>
      </c>
      <c r="M35" s="320">
        <f t="shared" si="7"/>
        <v>1.7997060066024264</v>
      </c>
      <c r="N35" s="320">
        <f t="shared" si="8"/>
        <v>4.24782194790722</v>
      </c>
      <c r="O35" s="338">
        <f>'CD Ratio_4'!G34</f>
        <v>523141</v>
      </c>
      <c r="P35" s="47">
        <f t="shared" si="5"/>
        <v>42.36773642287643</v>
      </c>
    </row>
    <row r="36" spans="1:16" ht="15" customHeight="1">
      <c r="A36" s="237">
        <v>29</v>
      </c>
      <c r="B36" s="312" t="s">
        <v>39</v>
      </c>
      <c r="C36" s="25">
        <v>0</v>
      </c>
      <c r="D36" s="25">
        <v>0</v>
      </c>
      <c r="E36" s="25">
        <v>0</v>
      </c>
      <c r="F36" s="25">
        <v>0</v>
      </c>
      <c r="G36" s="204">
        <f t="shared" si="6"/>
        <v>0</v>
      </c>
      <c r="H36" s="25">
        <v>0</v>
      </c>
      <c r="I36" s="204">
        <f t="shared" si="9"/>
        <v>0</v>
      </c>
      <c r="J36" s="349">
        <f>'Weaker Section_7'!F37</f>
        <v>0</v>
      </c>
      <c r="K36" s="320" t="e">
        <f t="shared" si="4"/>
        <v>#DIV/0!</v>
      </c>
      <c r="L36" s="349">
        <f>'Weaker Section_7'!D37</f>
        <v>0</v>
      </c>
      <c r="M36" s="320" t="e">
        <f t="shared" si="7"/>
        <v>#DIV/0!</v>
      </c>
      <c r="N36" s="320" t="e">
        <f t="shared" si="8"/>
        <v>#DIV/0!</v>
      </c>
      <c r="O36" s="338">
        <f>'CD Ratio_4'!G35</f>
        <v>0</v>
      </c>
      <c r="P36" s="47" t="e">
        <f t="shared" si="5"/>
        <v>#DIV/0!</v>
      </c>
    </row>
    <row r="37" spans="1:16" ht="15" customHeight="1">
      <c r="A37" s="237">
        <v>30</v>
      </c>
      <c r="B37" s="312" t="s">
        <v>40</v>
      </c>
      <c r="C37" s="25">
        <v>0</v>
      </c>
      <c r="D37" s="25">
        <v>0</v>
      </c>
      <c r="E37" s="25">
        <v>0</v>
      </c>
      <c r="F37" s="25">
        <v>0</v>
      </c>
      <c r="G37" s="204">
        <f t="shared" si="6"/>
        <v>0</v>
      </c>
      <c r="H37" s="25">
        <v>0</v>
      </c>
      <c r="I37" s="204">
        <f t="shared" si="9"/>
        <v>0</v>
      </c>
      <c r="J37" s="349">
        <f>'Weaker Section_7'!F38</f>
        <v>0</v>
      </c>
      <c r="K37" s="320" t="e">
        <f t="shared" si="4"/>
        <v>#DIV/0!</v>
      </c>
      <c r="L37" s="349">
        <f>'Weaker Section_7'!D38</f>
        <v>0</v>
      </c>
      <c r="M37" s="320" t="e">
        <f t="shared" si="7"/>
        <v>#DIV/0!</v>
      </c>
      <c r="N37" s="320" t="e">
        <f t="shared" si="8"/>
        <v>#DIV/0!</v>
      </c>
      <c r="O37" s="338">
        <f>'CD Ratio_4'!G36</f>
        <v>0</v>
      </c>
      <c r="P37" s="47" t="e">
        <f t="shared" si="5"/>
        <v>#DIV/0!</v>
      </c>
    </row>
    <row r="38" spans="1:16" ht="15" customHeight="1">
      <c r="A38" s="237">
        <v>31</v>
      </c>
      <c r="B38" s="312" t="s">
        <v>41</v>
      </c>
      <c r="C38" s="25">
        <v>187835</v>
      </c>
      <c r="D38" s="25">
        <v>258244</v>
      </c>
      <c r="E38" s="25">
        <v>56241</v>
      </c>
      <c r="F38" s="25">
        <v>266844</v>
      </c>
      <c r="G38" s="204">
        <f t="shared" si="6"/>
        <v>581329</v>
      </c>
      <c r="H38" s="25">
        <v>258244</v>
      </c>
      <c r="I38" s="204">
        <f t="shared" si="9"/>
        <v>0</v>
      </c>
      <c r="J38" s="349">
        <f>'Weaker Section_7'!F39</f>
        <v>38842</v>
      </c>
      <c r="K38" s="320">
        <f t="shared" si="4"/>
        <v>3.899454666655958</v>
      </c>
      <c r="L38" s="349">
        <f>'Weaker Section_7'!D39</f>
        <v>81762</v>
      </c>
      <c r="M38" s="320">
        <f t="shared" si="7"/>
        <v>8.208310912288875</v>
      </c>
      <c r="N38" s="320">
        <f t="shared" si="8"/>
        <v>14.06466906003313</v>
      </c>
      <c r="O38" s="338">
        <f>'CD Ratio_4'!G37</f>
        <v>996088</v>
      </c>
      <c r="P38" s="47">
        <f t="shared" si="5"/>
        <v>58.36120904980283</v>
      </c>
    </row>
    <row r="39" spans="1:16" ht="15" customHeight="1">
      <c r="A39" s="237">
        <v>32</v>
      </c>
      <c r="B39" s="312" t="s">
        <v>42</v>
      </c>
      <c r="C39" s="25">
        <v>118412</v>
      </c>
      <c r="D39" s="25">
        <v>172335</v>
      </c>
      <c r="E39" s="25">
        <v>168363</v>
      </c>
      <c r="F39" s="25">
        <v>34763</v>
      </c>
      <c r="G39" s="204">
        <f t="shared" si="6"/>
        <v>375461</v>
      </c>
      <c r="H39" s="25">
        <v>92980</v>
      </c>
      <c r="I39" s="204">
        <f t="shared" si="9"/>
        <v>79355</v>
      </c>
      <c r="J39" s="349">
        <f>'Weaker Section_7'!F40</f>
        <v>67168</v>
      </c>
      <c r="K39" s="320">
        <f t="shared" si="4"/>
        <v>7.721267396934622</v>
      </c>
      <c r="L39" s="349">
        <f>'Weaker Section_7'!D40</f>
        <v>62449</v>
      </c>
      <c r="M39" s="320">
        <f t="shared" si="7"/>
        <v>7.178796862660347</v>
      </c>
      <c r="N39" s="320">
        <f t="shared" si="8"/>
        <v>16.63261963293125</v>
      </c>
      <c r="O39" s="338">
        <f>'CD Ratio_4'!G38</f>
        <v>869909</v>
      </c>
      <c r="P39" s="47">
        <f t="shared" si="5"/>
        <v>43.16095131789647</v>
      </c>
    </row>
    <row r="40" spans="1:16" ht="15" customHeight="1">
      <c r="A40" s="237">
        <v>33</v>
      </c>
      <c r="B40" s="312" t="s">
        <v>43</v>
      </c>
      <c r="C40" s="25">
        <v>7344</v>
      </c>
      <c r="D40" s="25">
        <v>6849</v>
      </c>
      <c r="E40" s="25">
        <v>74230</v>
      </c>
      <c r="F40" s="25">
        <v>0</v>
      </c>
      <c r="G40" s="204">
        <f t="shared" si="6"/>
        <v>81079</v>
      </c>
      <c r="H40" s="25">
        <v>1232</v>
      </c>
      <c r="I40" s="204">
        <f t="shared" si="9"/>
        <v>5617</v>
      </c>
      <c r="J40" s="349">
        <f>'Weaker Section_7'!F41</f>
        <v>4536</v>
      </c>
      <c r="K40" s="320">
        <f t="shared" si="4"/>
        <v>1.7305513270993809</v>
      </c>
      <c r="L40" s="349">
        <f>'Weaker Section_7'!D41</f>
        <v>5983</v>
      </c>
      <c r="M40" s="320">
        <f t="shared" si="7"/>
        <v>2.282603304681569</v>
      </c>
      <c r="N40" s="320">
        <f t="shared" si="8"/>
        <v>7.37922273338349</v>
      </c>
      <c r="O40" s="338">
        <f>'CD Ratio_4'!G39</f>
        <v>262113</v>
      </c>
      <c r="P40" s="47">
        <f t="shared" si="5"/>
        <v>30.932841942215763</v>
      </c>
    </row>
    <row r="41" spans="1:16" ht="15" customHeight="1">
      <c r="A41" s="237">
        <v>34</v>
      </c>
      <c r="B41" s="312" t="s">
        <v>44</v>
      </c>
      <c r="C41" s="25">
        <v>131</v>
      </c>
      <c r="D41" s="25">
        <v>1123</v>
      </c>
      <c r="E41" s="25">
        <v>3604</v>
      </c>
      <c r="F41" s="25">
        <v>2672</v>
      </c>
      <c r="G41" s="204">
        <f t="shared" si="6"/>
        <v>7399</v>
      </c>
      <c r="H41" s="25">
        <v>98</v>
      </c>
      <c r="I41" s="204">
        <f t="shared" si="9"/>
        <v>1025</v>
      </c>
      <c r="J41" s="349">
        <f>'Weaker Section_7'!F42</f>
        <v>0</v>
      </c>
      <c r="K41" s="320">
        <f t="shared" si="4"/>
        <v>0</v>
      </c>
      <c r="L41" s="349">
        <f>'Weaker Section_7'!D42</f>
        <v>0</v>
      </c>
      <c r="M41" s="320">
        <f t="shared" si="7"/>
        <v>0</v>
      </c>
      <c r="N41" s="320">
        <f t="shared" si="8"/>
        <v>0</v>
      </c>
      <c r="O41" s="338">
        <f>'CD Ratio_4'!G40</f>
        <v>15726</v>
      </c>
      <c r="P41" s="47">
        <f t="shared" si="5"/>
        <v>47.049472211624064</v>
      </c>
    </row>
    <row r="42" spans="1:16" ht="15" customHeight="1">
      <c r="A42" s="237">
        <v>35</v>
      </c>
      <c r="B42" s="312" t="s">
        <v>45</v>
      </c>
      <c r="C42" s="25">
        <v>1288</v>
      </c>
      <c r="D42" s="25">
        <v>3991</v>
      </c>
      <c r="E42" s="25">
        <v>7320</v>
      </c>
      <c r="F42" s="25">
        <v>11099</v>
      </c>
      <c r="G42" s="204">
        <f t="shared" si="6"/>
        <v>22410</v>
      </c>
      <c r="H42" s="25">
        <v>2559</v>
      </c>
      <c r="I42" s="204">
        <f t="shared" si="9"/>
        <v>1432</v>
      </c>
      <c r="J42" s="349">
        <f>'Weaker Section_7'!F43</f>
        <v>310</v>
      </c>
      <c r="K42" s="320">
        <f t="shared" si="4"/>
        <v>1.1983455100699678</v>
      </c>
      <c r="L42" s="349">
        <f>'Weaker Section_7'!D43</f>
        <v>3342</v>
      </c>
      <c r="M42" s="320">
        <f t="shared" si="7"/>
        <v>12.918937724689783</v>
      </c>
      <c r="N42" s="320">
        <f t="shared" si="8"/>
        <v>14.912985274431058</v>
      </c>
      <c r="O42" s="338">
        <f>'CD Ratio_4'!G41</f>
        <v>25869</v>
      </c>
      <c r="P42" s="47">
        <f t="shared" si="5"/>
        <v>86.62878348602574</v>
      </c>
    </row>
    <row r="43" spans="1:16" ht="15" customHeight="1">
      <c r="A43" s="237">
        <v>36</v>
      </c>
      <c r="B43" s="312" t="s">
        <v>46</v>
      </c>
      <c r="C43" s="25">
        <v>0</v>
      </c>
      <c r="D43" s="25">
        <v>65154</v>
      </c>
      <c r="E43" s="25">
        <v>17198</v>
      </c>
      <c r="F43" s="25">
        <v>2819</v>
      </c>
      <c r="G43" s="204">
        <f t="shared" si="6"/>
        <v>85171</v>
      </c>
      <c r="H43" s="25">
        <v>653</v>
      </c>
      <c r="I43" s="204">
        <f t="shared" si="9"/>
        <v>64501</v>
      </c>
      <c r="J43" s="349">
        <f>'Weaker Section_7'!F44</f>
        <v>32895</v>
      </c>
      <c r="K43" s="320">
        <f t="shared" si="4"/>
        <v>30.06938033035641</v>
      </c>
      <c r="L43" s="349">
        <f>'Weaker Section_7'!D44</f>
        <v>0</v>
      </c>
      <c r="M43" s="320">
        <f t="shared" si="7"/>
        <v>0</v>
      </c>
      <c r="N43" s="320">
        <f t="shared" si="8"/>
        <v>0</v>
      </c>
      <c r="O43" s="338">
        <f>'CD Ratio_4'!G42</f>
        <v>109397</v>
      </c>
      <c r="P43" s="47">
        <f t="shared" si="5"/>
        <v>77.85496860060148</v>
      </c>
    </row>
    <row r="44" spans="1:16" ht="15" customHeight="1">
      <c r="A44" s="237">
        <v>37</v>
      </c>
      <c r="B44" s="312" t="s">
        <v>47</v>
      </c>
      <c r="C44" s="25">
        <v>101</v>
      </c>
      <c r="D44" s="25">
        <v>0</v>
      </c>
      <c r="E44" s="25">
        <v>0</v>
      </c>
      <c r="F44" s="25">
        <v>293</v>
      </c>
      <c r="G44" s="204">
        <f t="shared" si="6"/>
        <v>293</v>
      </c>
      <c r="H44" s="25">
        <v>0</v>
      </c>
      <c r="I44" s="204">
        <f t="shared" si="9"/>
        <v>0</v>
      </c>
      <c r="J44" s="349">
        <f>'Weaker Section_7'!F45</f>
        <v>0</v>
      </c>
      <c r="K44" s="320">
        <f t="shared" si="4"/>
        <v>0</v>
      </c>
      <c r="L44" s="349">
        <f>'Weaker Section_7'!D45</f>
        <v>9</v>
      </c>
      <c r="M44" s="320">
        <f t="shared" si="7"/>
        <v>1.0123734533183353</v>
      </c>
      <c r="N44" s="320">
        <f t="shared" si="8"/>
        <v>3.0716723549488054</v>
      </c>
      <c r="O44" s="338">
        <f>'CD Ratio_4'!G43</f>
        <v>889</v>
      </c>
      <c r="P44" s="47">
        <f t="shared" si="5"/>
        <v>32.95838020247469</v>
      </c>
    </row>
    <row r="45" spans="1:16" ht="15" customHeight="1">
      <c r="A45" s="237">
        <v>38</v>
      </c>
      <c r="B45" s="312" t="s">
        <v>48</v>
      </c>
      <c r="C45" s="25">
        <v>1028</v>
      </c>
      <c r="D45" s="25">
        <v>2428</v>
      </c>
      <c r="E45" s="25">
        <v>2040</v>
      </c>
      <c r="F45" s="25">
        <v>857</v>
      </c>
      <c r="G45" s="204">
        <f t="shared" si="6"/>
        <v>5325</v>
      </c>
      <c r="H45" s="25">
        <v>880</v>
      </c>
      <c r="I45" s="204">
        <f t="shared" si="9"/>
        <v>1548</v>
      </c>
      <c r="J45" s="349">
        <f>'Weaker Section_7'!F46</f>
        <v>0</v>
      </c>
      <c r="K45" s="320">
        <f t="shared" si="4"/>
        <v>0</v>
      </c>
      <c r="L45" s="349">
        <f>'Weaker Section_7'!D46</f>
        <v>233</v>
      </c>
      <c r="M45" s="320">
        <f t="shared" si="7"/>
        <v>1.6996133926617552</v>
      </c>
      <c r="N45" s="320">
        <f t="shared" si="8"/>
        <v>4.375586854460094</v>
      </c>
      <c r="O45" s="338">
        <f>'CD Ratio_4'!G44</f>
        <v>13709</v>
      </c>
      <c r="P45" s="47">
        <f t="shared" si="5"/>
        <v>38.843095776497194</v>
      </c>
    </row>
    <row r="46" spans="1:16" ht="15" customHeight="1">
      <c r="A46" s="237">
        <v>39</v>
      </c>
      <c r="B46" s="312" t="s">
        <v>49</v>
      </c>
      <c r="C46" s="25">
        <v>409</v>
      </c>
      <c r="D46" s="25">
        <v>11</v>
      </c>
      <c r="E46" s="25">
        <v>797</v>
      </c>
      <c r="F46" s="25">
        <v>85</v>
      </c>
      <c r="G46" s="204">
        <f t="shared" si="6"/>
        <v>893</v>
      </c>
      <c r="H46" s="25">
        <v>0</v>
      </c>
      <c r="I46" s="204">
        <f t="shared" si="9"/>
        <v>11</v>
      </c>
      <c r="J46" s="349">
        <f>'Weaker Section_7'!F47</f>
        <v>0</v>
      </c>
      <c r="K46" s="320">
        <f t="shared" si="4"/>
        <v>0</v>
      </c>
      <c r="L46" s="349">
        <f>'Weaker Section_7'!D47</f>
        <v>112</v>
      </c>
      <c r="M46" s="320">
        <f t="shared" si="7"/>
        <v>3.102493074792244</v>
      </c>
      <c r="N46" s="320">
        <f t="shared" si="8"/>
        <v>12.541993281075028</v>
      </c>
      <c r="O46" s="338">
        <f>'CD Ratio_4'!G45</f>
        <v>3610</v>
      </c>
      <c r="P46" s="47">
        <f t="shared" si="5"/>
        <v>24.736842105263158</v>
      </c>
    </row>
    <row r="47" spans="1:16" ht="15" customHeight="1">
      <c r="A47" s="237">
        <v>40</v>
      </c>
      <c r="B47" s="312" t="s">
        <v>50</v>
      </c>
      <c r="C47" s="25">
        <v>46</v>
      </c>
      <c r="D47" s="25">
        <v>122</v>
      </c>
      <c r="E47" s="25">
        <v>0</v>
      </c>
      <c r="F47" s="25">
        <v>380</v>
      </c>
      <c r="G47" s="204">
        <f t="shared" si="6"/>
        <v>502</v>
      </c>
      <c r="H47" s="25">
        <v>27</v>
      </c>
      <c r="I47" s="204">
        <f t="shared" si="9"/>
        <v>95</v>
      </c>
      <c r="J47" s="349">
        <f>'Weaker Section_7'!F48</f>
        <v>0</v>
      </c>
      <c r="K47" s="320">
        <f t="shared" si="4"/>
        <v>0</v>
      </c>
      <c r="L47" s="349">
        <f>'Weaker Section_7'!D48</f>
        <v>0</v>
      </c>
      <c r="M47" s="320">
        <f t="shared" si="7"/>
        <v>0</v>
      </c>
      <c r="N47" s="320">
        <f t="shared" si="8"/>
        <v>0</v>
      </c>
      <c r="O47" s="338">
        <f>'CD Ratio_4'!G46</f>
        <v>12228</v>
      </c>
      <c r="P47" s="47">
        <f t="shared" si="5"/>
        <v>4.105332024860974</v>
      </c>
    </row>
    <row r="48" spans="1:16" ht="15" customHeight="1">
      <c r="A48" s="237">
        <v>41</v>
      </c>
      <c r="B48" s="312" t="s">
        <v>51</v>
      </c>
      <c r="C48" s="25">
        <v>151454</v>
      </c>
      <c r="D48" s="25">
        <v>11376</v>
      </c>
      <c r="E48" s="25">
        <v>7373</v>
      </c>
      <c r="F48" s="25">
        <v>10343</v>
      </c>
      <c r="G48" s="204">
        <f t="shared" si="6"/>
        <v>29092</v>
      </c>
      <c r="H48" s="25">
        <v>8038</v>
      </c>
      <c r="I48" s="204">
        <f t="shared" si="9"/>
        <v>3338</v>
      </c>
      <c r="J48" s="349">
        <f>'Weaker Section_7'!F49</f>
        <v>701</v>
      </c>
      <c r="K48" s="320">
        <f t="shared" si="4"/>
        <v>1.1936791199809285</v>
      </c>
      <c r="L48" s="349">
        <f>'Weaker Section_7'!D49</f>
        <v>15081</v>
      </c>
      <c r="M48" s="320">
        <f t="shared" si="7"/>
        <v>25.68027790075946</v>
      </c>
      <c r="N48" s="320">
        <f t="shared" si="8"/>
        <v>51.83899353774233</v>
      </c>
      <c r="O48" s="338">
        <f>'CD Ratio_4'!G47</f>
        <v>58726</v>
      </c>
      <c r="P48" s="47">
        <f t="shared" si="5"/>
        <v>49.53853489084903</v>
      </c>
    </row>
    <row r="49" spans="1:16" ht="15" customHeight="1">
      <c r="A49" s="237">
        <v>42</v>
      </c>
      <c r="B49" s="312" t="s">
        <v>52</v>
      </c>
      <c r="C49" s="25">
        <v>1585</v>
      </c>
      <c r="D49" s="25">
        <v>124</v>
      </c>
      <c r="E49" s="25">
        <v>51</v>
      </c>
      <c r="F49" s="25">
        <v>734</v>
      </c>
      <c r="G49" s="204">
        <f t="shared" si="6"/>
        <v>909</v>
      </c>
      <c r="H49" s="25">
        <v>124</v>
      </c>
      <c r="I49" s="204">
        <f t="shared" si="9"/>
        <v>0</v>
      </c>
      <c r="J49" s="349">
        <f>'Weaker Section_7'!F50</f>
        <v>0</v>
      </c>
      <c r="K49" s="320">
        <f t="shared" si="4"/>
        <v>0</v>
      </c>
      <c r="L49" s="349">
        <f>'Weaker Section_7'!D50</f>
        <v>734</v>
      </c>
      <c r="M49" s="320">
        <f t="shared" si="7"/>
        <v>1.2478536577072814</v>
      </c>
      <c r="N49" s="320">
        <f t="shared" si="8"/>
        <v>80.74807480748075</v>
      </c>
      <c r="O49" s="338">
        <f>'CD Ratio_4'!G48</f>
        <v>58821</v>
      </c>
      <c r="P49" s="47">
        <f t="shared" si="5"/>
        <v>1.5453664507573825</v>
      </c>
    </row>
    <row r="50" spans="1:16" ht="15" customHeight="1">
      <c r="A50" s="237">
        <v>43</v>
      </c>
      <c r="B50" s="312" t="s">
        <v>53</v>
      </c>
      <c r="C50" s="25">
        <v>0</v>
      </c>
      <c r="D50" s="25">
        <v>9</v>
      </c>
      <c r="E50" s="25">
        <v>2537</v>
      </c>
      <c r="F50" s="25">
        <v>449</v>
      </c>
      <c r="G50" s="204">
        <f t="shared" si="6"/>
        <v>2995</v>
      </c>
      <c r="H50" s="25">
        <v>0</v>
      </c>
      <c r="I50" s="204">
        <f t="shared" si="9"/>
        <v>9</v>
      </c>
      <c r="J50" s="349">
        <f>'Weaker Section_7'!F51</f>
        <v>0</v>
      </c>
      <c r="K50" s="320">
        <f t="shared" si="4"/>
        <v>0</v>
      </c>
      <c r="L50" s="349">
        <f>'Weaker Section_7'!D51</f>
        <v>14</v>
      </c>
      <c r="M50" s="320">
        <f t="shared" si="7"/>
        <v>0.37007665873645257</v>
      </c>
      <c r="N50" s="320">
        <f t="shared" si="8"/>
        <v>0.4674457429048414</v>
      </c>
      <c r="O50" s="338">
        <f>'CD Ratio_4'!G49</f>
        <v>3783</v>
      </c>
      <c r="P50" s="47">
        <f t="shared" si="5"/>
        <v>79.16997092254825</v>
      </c>
    </row>
    <row r="51" spans="1:16" ht="15" customHeight="1">
      <c r="A51" s="237">
        <v>44</v>
      </c>
      <c r="B51" s="312" t="s">
        <v>54</v>
      </c>
      <c r="C51" s="25">
        <v>0</v>
      </c>
      <c r="D51" s="25">
        <v>0</v>
      </c>
      <c r="E51" s="25">
        <v>0</v>
      </c>
      <c r="F51" s="25">
        <v>0</v>
      </c>
      <c r="G51" s="204">
        <f t="shared" si="6"/>
        <v>0</v>
      </c>
      <c r="H51" s="25">
        <v>0</v>
      </c>
      <c r="I51" s="204">
        <f t="shared" si="9"/>
        <v>0</v>
      </c>
      <c r="J51" s="349">
        <f>'Weaker Section_7'!F52</f>
        <v>0</v>
      </c>
      <c r="K51" s="320" t="e">
        <f t="shared" si="4"/>
        <v>#DIV/0!</v>
      </c>
      <c r="L51" s="349">
        <f>'Weaker Section_7'!D52</f>
        <v>0</v>
      </c>
      <c r="M51" s="320" t="e">
        <f t="shared" si="7"/>
        <v>#DIV/0!</v>
      </c>
      <c r="N51" s="320" t="e">
        <f t="shared" si="8"/>
        <v>#DIV/0!</v>
      </c>
      <c r="O51" s="338">
        <f>'CD Ratio_4'!G50</f>
        <v>0</v>
      </c>
      <c r="P51" s="47" t="e">
        <f t="shared" si="5"/>
        <v>#DIV/0!</v>
      </c>
    </row>
    <row r="52" spans="1:16" ht="15" customHeight="1">
      <c r="A52" s="237">
        <v>45</v>
      </c>
      <c r="B52" s="312" t="s">
        <v>55</v>
      </c>
      <c r="C52" s="25">
        <v>0</v>
      </c>
      <c r="D52" s="25">
        <v>0</v>
      </c>
      <c r="E52" s="25">
        <v>0</v>
      </c>
      <c r="F52" s="25">
        <v>0</v>
      </c>
      <c r="G52" s="204">
        <f t="shared" si="6"/>
        <v>0</v>
      </c>
      <c r="H52" s="25">
        <v>0</v>
      </c>
      <c r="I52" s="204">
        <f t="shared" si="9"/>
        <v>0</v>
      </c>
      <c r="J52" s="349">
        <f>'Weaker Section_7'!F53</f>
        <v>0</v>
      </c>
      <c r="K52" s="320" t="e">
        <f t="shared" si="4"/>
        <v>#DIV/0!</v>
      </c>
      <c r="L52" s="349">
        <f>'Weaker Section_7'!D53</f>
        <v>0</v>
      </c>
      <c r="M52" s="320" t="e">
        <f t="shared" si="7"/>
        <v>#DIV/0!</v>
      </c>
      <c r="N52" s="320" t="e">
        <f t="shared" si="8"/>
        <v>#DIV/0!</v>
      </c>
      <c r="O52" s="338">
        <f>'CD Ratio_4'!G51</f>
        <v>0</v>
      </c>
      <c r="P52" s="47" t="e">
        <f t="shared" si="5"/>
        <v>#DIV/0!</v>
      </c>
    </row>
    <row r="53" spans="1:16" ht="15" customHeight="1">
      <c r="A53" s="237">
        <v>46</v>
      </c>
      <c r="B53" s="312" t="s">
        <v>315</v>
      </c>
      <c r="C53" s="25">
        <v>0</v>
      </c>
      <c r="D53" s="25">
        <v>0</v>
      </c>
      <c r="E53" s="25">
        <v>0</v>
      </c>
      <c r="F53" s="25">
        <v>0</v>
      </c>
      <c r="G53" s="204">
        <f t="shared" si="6"/>
        <v>0</v>
      </c>
      <c r="H53" s="25">
        <v>0</v>
      </c>
      <c r="I53" s="204">
        <f t="shared" si="9"/>
        <v>0</v>
      </c>
      <c r="J53" s="349">
        <f>'Weaker Section_7'!F54</f>
        <v>0</v>
      </c>
      <c r="K53" s="320" t="e">
        <f t="shared" si="4"/>
        <v>#DIV/0!</v>
      </c>
      <c r="L53" s="349">
        <f>'Weaker Section_7'!D54</f>
        <v>0</v>
      </c>
      <c r="M53" s="320" t="e">
        <f t="shared" si="7"/>
        <v>#DIV/0!</v>
      </c>
      <c r="N53" s="320" t="e">
        <f t="shared" si="8"/>
        <v>#DIV/0!</v>
      </c>
      <c r="O53" s="338">
        <f>'CD Ratio_4'!G52</f>
        <v>0</v>
      </c>
      <c r="P53" s="47" t="e">
        <f t="shared" si="5"/>
        <v>#DIV/0!</v>
      </c>
    </row>
    <row r="54" spans="1:16" s="351" customFormat="1" ht="15" customHeight="1">
      <c r="A54" s="301"/>
      <c r="B54" s="301" t="s">
        <v>31</v>
      </c>
      <c r="C54" s="32">
        <f>SUM(C35:C53)</f>
        <v>580882</v>
      </c>
      <c r="D54" s="32">
        <f>SUM(D35:D53)</f>
        <v>579763</v>
      </c>
      <c r="E54" s="32">
        <f>SUM(E35:E53)</f>
        <v>442840</v>
      </c>
      <c r="F54" s="32">
        <f>SUM(F35:F53)</f>
        <v>391898</v>
      </c>
      <c r="G54" s="32">
        <f t="shared" si="6"/>
        <v>1414501</v>
      </c>
      <c r="H54" s="32">
        <f>SUM(H35:H53)</f>
        <v>374052</v>
      </c>
      <c r="I54" s="32">
        <f t="shared" si="9"/>
        <v>205711</v>
      </c>
      <c r="J54" s="32">
        <f>SUM(J35:J53)</f>
        <v>150695</v>
      </c>
      <c r="K54" s="323">
        <f t="shared" si="4"/>
        <v>5.101372406109799</v>
      </c>
      <c r="L54" s="32">
        <f>SUM(L35:L53)</f>
        <v>179134</v>
      </c>
      <c r="M54" s="323">
        <f t="shared" si="7"/>
        <v>6.064097976681858</v>
      </c>
      <c r="N54" s="323">
        <f t="shared" si="8"/>
        <v>12.66411264467116</v>
      </c>
      <c r="O54" s="302">
        <f>'CD Ratio_4'!G53</f>
        <v>2954009</v>
      </c>
      <c r="P54" s="48">
        <f t="shared" si="5"/>
        <v>47.88411274305528</v>
      </c>
    </row>
    <row r="55" spans="1:16" ht="15" customHeight="1">
      <c r="A55" s="237">
        <v>47</v>
      </c>
      <c r="B55" s="312" t="s">
        <v>56</v>
      </c>
      <c r="C55" s="25">
        <v>318013</v>
      </c>
      <c r="D55" s="25">
        <v>157833</v>
      </c>
      <c r="E55" s="25">
        <v>29414</v>
      </c>
      <c r="F55" s="25">
        <v>35391</v>
      </c>
      <c r="G55" s="204">
        <f t="shared" si="6"/>
        <v>222638</v>
      </c>
      <c r="H55" s="25">
        <v>1331</v>
      </c>
      <c r="I55" s="204">
        <f t="shared" si="9"/>
        <v>156502</v>
      </c>
      <c r="J55" s="349">
        <f>'Weaker Section_7'!F56</f>
        <v>62667</v>
      </c>
      <c r="K55" s="320">
        <f t="shared" si="4"/>
        <v>26.54391582799634</v>
      </c>
      <c r="L55" s="349">
        <f>'Weaker Section_7'!D56</f>
        <v>86786</v>
      </c>
      <c r="M55" s="320">
        <f t="shared" si="7"/>
        <v>36.76002168682864</v>
      </c>
      <c r="N55" s="320">
        <f t="shared" si="8"/>
        <v>38.98076698497112</v>
      </c>
      <c r="O55" s="338">
        <f>'CD Ratio_4'!G54</f>
        <v>236088</v>
      </c>
      <c r="P55" s="47">
        <f t="shared" si="5"/>
        <v>94.3029717732371</v>
      </c>
    </row>
    <row r="56" spans="1:16" ht="15" customHeight="1">
      <c r="A56" s="237">
        <v>48</v>
      </c>
      <c r="B56" s="312" t="s">
        <v>57</v>
      </c>
      <c r="C56" s="25">
        <v>335793</v>
      </c>
      <c r="D56" s="25">
        <v>223537</v>
      </c>
      <c r="E56" s="25">
        <v>9152</v>
      </c>
      <c r="F56" s="25">
        <v>76948</v>
      </c>
      <c r="G56" s="204">
        <f t="shared" si="6"/>
        <v>309637</v>
      </c>
      <c r="H56" s="25">
        <v>182030</v>
      </c>
      <c r="I56" s="204">
        <f t="shared" si="9"/>
        <v>41507</v>
      </c>
      <c r="J56" s="349">
        <f>'Weaker Section_7'!F57</f>
        <v>75679</v>
      </c>
      <c r="K56" s="320">
        <f t="shared" si="4"/>
        <v>21.45248387782581</v>
      </c>
      <c r="L56" s="349">
        <f>'Weaker Section_7'!D57</f>
        <v>109289</v>
      </c>
      <c r="M56" s="320">
        <f t="shared" si="7"/>
        <v>30.97980299057473</v>
      </c>
      <c r="N56" s="320">
        <f t="shared" si="8"/>
        <v>35.29584642662214</v>
      </c>
      <c r="O56" s="338">
        <f>'CD Ratio_4'!G55</f>
        <v>352775</v>
      </c>
      <c r="P56" s="47">
        <f t="shared" si="5"/>
        <v>87.77180922684431</v>
      </c>
    </row>
    <row r="57" spans="1:16" ht="15" customHeight="1">
      <c r="A57" s="237">
        <v>49</v>
      </c>
      <c r="B57" s="312" t="s">
        <v>58</v>
      </c>
      <c r="C57" s="25">
        <v>300111</v>
      </c>
      <c r="D57" s="25">
        <v>284396</v>
      </c>
      <c r="E57" s="25">
        <v>25721</v>
      </c>
      <c r="F57" s="25">
        <v>43237</v>
      </c>
      <c r="G57" s="204">
        <f t="shared" si="6"/>
        <v>353354</v>
      </c>
      <c r="H57" s="25">
        <v>262280</v>
      </c>
      <c r="I57" s="204">
        <f t="shared" si="9"/>
        <v>22116</v>
      </c>
      <c r="J57" s="349">
        <f>'Weaker Section_7'!F58</f>
        <v>54680</v>
      </c>
      <c r="K57" s="320">
        <f t="shared" si="4"/>
        <v>14.198864919194262</v>
      </c>
      <c r="L57" s="349">
        <f>'Weaker Section_7'!D58</f>
        <v>42452</v>
      </c>
      <c r="M57" s="320">
        <f t="shared" si="7"/>
        <v>11.023595712319583</v>
      </c>
      <c r="N57" s="320">
        <f t="shared" si="8"/>
        <v>12.014014274636766</v>
      </c>
      <c r="O57" s="338">
        <f>'CD Ratio_4'!G56</f>
        <v>385101.2057033</v>
      </c>
      <c r="P57" s="47">
        <f t="shared" si="5"/>
        <v>91.75613962430448</v>
      </c>
    </row>
    <row r="58" spans="1:16" s="351" customFormat="1" ht="15" customHeight="1">
      <c r="A58" s="301"/>
      <c r="B58" s="301" t="s">
        <v>31</v>
      </c>
      <c r="C58" s="32">
        <f>SUM(C55:C57)</f>
        <v>953917</v>
      </c>
      <c r="D58" s="32">
        <f>SUM(D55:D57)</f>
        <v>665766</v>
      </c>
      <c r="E58" s="32">
        <f>SUM(E55:E57)</f>
        <v>64287</v>
      </c>
      <c r="F58" s="32">
        <f>SUM(F55:F57)</f>
        <v>155576</v>
      </c>
      <c r="G58" s="32">
        <f t="shared" si="6"/>
        <v>885629</v>
      </c>
      <c r="H58" s="32">
        <f>SUM(H55:H57)</f>
        <v>445641</v>
      </c>
      <c r="I58" s="32">
        <f t="shared" si="9"/>
        <v>220125</v>
      </c>
      <c r="J58" s="32">
        <f>SUM(J55:J57)</f>
        <v>193026</v>
      </c>
      <c r="K58" s="323">
        <f t="shared" si="4"/>
        <v>19.81859280553497</v>
      </c>
      <c r="L58" s="32">
        <f>SUM(L55:L57)</f>
        <v>238527</v>
      </c>
      <c r="M58" s="323">
        <f t="shared" si="7"/>
        <v>24.490325065669076</v>
      </c>
      <c r="N58" s="323">
        <f t="shared" si="8"/>
        <v>26.933061135080266</v>
      </c>
      <c r="O58" s="302">
        <f>'CD Ratio_4'!G57</f>
        <v>973964.2057033</v>
      </c>
      <c r="P58" s="48">
        <f t="shared" si="5"/>
        <v>90.93034372454036</v>
      </c>
    </row>
    <row r="59" spans="1:16" ht="15" customHeight="1">
      <c r="A59" s="237">
        <v>50</v>
      </c>
      <c r="B59" s="312" t="s">
        <v>59</v>
      </c>
      <c r="C59" s="25">
        <v>523095</v>
      </c>
      <c r="D59" s="25">
        <v>1400789</v>
      </c>
      <c r="E59" s="25">
        <v>0</v>
      </c>
      <c r="F59" s="25">
        <v>211961</v>
      </c>
      <c r="G59" s="204">
        <f t="shared" si="6"/>
        <v>1612750</v>
      </c>
      <c r="H59" s="25">
        <v>1400789</v>
      </c>
      <c r="I59" s="204">
        <f t="shared" si="9"/>
        <v>0</v>
      </c>
      <c r="J59" s="349">
        <f>'Weaker Section_7'!F60</f>
        <v>277774</v>
      </c>
      <c r="K59" s="320">
        <f t="shared" si="4"/>
        <v>17.280681835855482</v>
      </c>
      <c r="L59" s="349">
        <f>'Weaker Section_7'!D60</f>
        <v>69757</v>
      </c>
      <c r="M59" s="320">
        <f t="shared" si="7"/>
        <v>4.339673701727919</v>
      </c>
      <c r="N59" s="320">
        <f t="shared" si="8"/>
        <v>4.325344907766238</v>
      </c>
      <c r="O59" s="338">
        <f>'CD Ratio_4'!G58</f>
        <v>1607425</v>
      </c>
      <c r="P59" s="47">
        <f t="shared" si="5"/>
        <v>100.33127517613575</v>
      </c>
    </row>
    <row r="60" spans="1:16" ht="15" customHeight="1">
      <c r="A60" s="237">
        <v>51</v>
      </c>
      <c r="B60" s="312" t="s">
        <v>60</v>
      </c>
      <c r="C60" s="25">
        <v>10000</v>
      </c>
      <c r="D60" s="25">
        <v>103547</v>
      </c>
      <c r="E60" s="25">
        <v>0</v>
      </c>
      <c r="F60" s="25">
        <v>178</v>
      </c>
      <c r="G60" s="204">
        <f t="shared" si="6"/>
        <v>103725</v>
      </c>
      <c r="H60" s="25">
        <v>1</v>
      </c>
      <c r="I60" s="204">
        <f t="shared" si="9"/>
        <v>103546</v>
      </c>
      <c r="J60" s="349">
        <f>'Weaker Section_7'!F61</f>
        <v>0</v>
      </c>
      <c r="K60" s="320">
        <f t="shared" si="4"/>
        <v>0</v>
      </c>
      <c r="L60" s="25">
        <v>0</v>
      </c>
      <c r="M60" s="320">
        <f t="shared" si="7"/>
        <v>0</v>
      </c>
      <c r="N60" s="320">
        <f t="shared" si="8"/>
        <v>0</v>
      </c>
      <c r="O60" s="338">
        <f>'CD Ratio_4'!G59</f>
        <v>103725</v>
      </c>
      <c r="P60" s="47">
        <f t="shared" si="5"/>
        <v>100</v>
      </c>
    </row>
    <row r="61" spans="1:16" s="351" customFormat="1" ht="15" customHeight="1">
      <c r="A61" s="301"/>
      <c r="B61" s="301" t="s">
        <v>31</v>
      </c>
      <c r="C61" s="32">
        <f>SUM(C59:C60)</f>
        <v>533095</v>
      </c>
      <c r="D61" s="32">
        <f>SUM(D59:D60)</f>
        <v>1504336</v>
      </c>
      <c r="E61" s="32">
        <f>SUM(E59:E60)</f>
        <v>0</v>
      </c>
      <c r="F61" s="32">
        <f>SUM(F59:F60)</f>
        <v>212139</v>
      </c>
      <c r="G61" s="32">
        <f t="shared" si="6"/>
        <v>1716475</v>
      </c>
      <c r="H61" s="32">
        <f>SUM(H59:H60)</f>
        <v>1400790</v>
      </c>
      <c r="I61" s="32">
        <f t="shared" si="9"/>
        <v>103546</v>
      </c>
      <c r="J61" s="32">
        <f>SUM(J59:J60)</f>
        <v>277774</v>
      </c>
      <c r="K61" s="323">
        <f t="shared" si="4"/>
        <v>16.233176518715485</v>
      </c>
      <c r="L61" s="32">
        <f>SUM(L59:L60)</f>
        <v>69757</v>
      </c>
      <c r="M61" s="323">
        <f t="shared" si="7"/>
        <v>4.076615141863659</v>
      </c>
      <c r="N61" s="323">
        <f t="shared" si="8"/>
        <v>4.063968307141089</v>
      </c>
      <c r="O61" s="302">
        <f>'CD Ratio_4'!G60</f>
        <v>1711150</v>
      </c>
      <c r="P61" s="48">
        <f t="shared" si="5"/>
        <v>100.31119422610526</v>
      </c>
    </row>
    <row r="62" spans="1:16" s="351" customFormat="1" ht="15" customHeight="1">
      <c r="A62" s="388" t="s">
        <v>0</v>
      </c>
      <c r="B62" s="389"/>
      <c r="C62" s="32">
        <f>C61+C58+C54+C34+C27</f>
        <v>5099694</v>
      </c>
      <c r="D62" s="32">
        <f aca="true" t="shared" si="10" ref="D62:L62">D61+D58+D54+D34+D27</f>
        <v>6472898</v>
      </c>
      <c r="E62" s="32">
        <f t="shared" si="10"/>
        <v>2787746</v>
      </c>
      <c r="F62" s="32">
        <f t="shared" si="10"/>
        <v>2652665</v>
      </c>
      <c r="G62" s="32">
        <f t="shared" si="6"/>
        <v>11913309</v>
      </c>
      <c r="H62" s="32">
        <f t="shared" si="10"/>
        <v>5040238</v>
      </c>
      <c r="I62" s="32">
        <f t="shared" si="9"/>
        <v>1432660</v>
      </c>
      <c r="J62" s="32">
        <f t="shared" si="10"/>
        <v>1676837</v>
      </c>
      <c r="K62" s="323">
        <f t="shared" si="4"/>
        <v>8.498542576278883</v>
      </c>
      <c r="L62" s="32">
        <f t="shared" si="10"/>
        <v>2522677</v>
      </c>
      <c r="M62" s="323">
        <f t="shared" si="7"/>
        <v>12.785427498736897</v>
      </c>
      <c r="N62" s="323">
        <f t="shared" si="8"/>
        <v>21.175283877888166</v>
      </c>
      <c r="O62" s="302">
        <f>'CD Ratio_4'!G61</f>
        <v>19730877.2057033</v>
      </c>
      <c r="P62" s="48">
        <f t="shared" si="5"/>
        <v>60.37901344070199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I3:J3"/>
    <mergeCell ref="A1:P1"/>
    <mergeCell ref="A2:P2"/>
    <mergeCell ref="N3:O3"/>
    <mergeCell ref="A62:B62"/>
    <mergeCell ref="P4:P5"/>
    <mergeCell ref="A4:A5"/>
    <mergeCell ref="B4:B5"/>
    <mergeCell ref="C4:C5"/>
    <mergeCell ref="D4:G4"/>
    <mergeCell ref="H4:I4"/>
    <mergeCell ref="J4:K4"/>
    <mergeCell ref="L4:N4"/>
    <mergeCell ref="O4:O5"/>
  </mergeCells>
  <conditionalFormatting sqref="P4:P65536">
    <cfRule type="cellIs" priority="4" dxfId="83" operator="greaterThan">
      <formula>100</formula>
    </cfRule>
  </conditionalFormatting>
  <conditionalFormatting sqref="I4:I65536">
    <cfRule type="cellIs" priority="3" dxfId="83" operator="lessThan">
      <formula>0</formula>
    </cfRule>
  </conditionalFormatting>
  <conditionalFormatting sqref="I3">
    <cfRule type="cellIs" priority="2" dxfId="83" operator="lessThan">
      <formula>0</formula>
    </cfRule>
  </conditionalFormatting>
  <conditionalFormatting sqref="N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8" sqref="B8"/>
    </sheetView>
  </sheetViews>
  <sheetFormatPr defaultColWidth="9.140625" defaultRowHeight="12.75"/>
  <cols>
    <col min="1" max="1" width="7.28125" style="57" customWidth="1"/>
    <col min="2" max="2" width="27.7109375" style="54" bestFit="1" customWidth="1"/>
    <col min="3" max="3" width="9.00390625" style="58" bestFit="1" customWidth="1"/>
    <col min="4" max="4" width="7.00390625" style="54" bestFit="1" customWidth="1"/>
    <col min="5" max="5" width="8.00390625" style="54" bestFit="1" customWidth="1"/>
    <col min="6" max="6" width="9.57421875" style="54" customWidth="1"/>
    <col min="7" max="7" width="9.140625" style="54" bestFit="1" customWidth="1"/>
    <col min="8" max="16384" width="9.140625" style="54" customWidth="1"/>
  </cols>
  <sheetData>
    <row r="1" spans="1:8" ht="14.25">
      <c r="A1" s="416" t="s">
        <v>503</v>
      </c>
      <c r="B1" s="416"/>
      <c r="C1" s="416"/>
      <c r="D1" s="416"/>
      <c r="E1" s="416"/>
      <c r="F1" s="416"/>
      <c r="G1" s="416"/>
      <c r="H1" s="416"/>
    </row>
    <row r="2" spans="1:8" ht="15.75">
      <c r="A2" s="417" t="s">
        <v>95</v>
      </c>
      <c r="B2" s="417"/>
      <c r="C2" s="417"/>
      <c r="D2" s="417"/>
      <c r="E2" s="417"/>
      <c r="F2" s="417"/>
      <c r="G2" s="417"/>
      <c r="H2" s="417"/>
    </row>
    <row r="3" spans="1:8" ht="14.25" customHeight="1">
      <c r="A3" s="15"/>
      <c r="B3" s="23" t="s">
        <v>66</v>
      </c>
      <c r="C3" s="15"/>
      <c r="D3" s="16"/>
      <c r="E3" s="16"/>
      <c r="F3" s="16"/>
      <c r="G3" s="418" t="s">
        <v>104</v>
      </c>
      <c r="H3" s="418"/>
    </row>
    <row r="4" spans="1:8" ht="30" customHeight="1">
      <c r="A4" s="412" t="s">
        <v>3</v>
      </c>
      <c r="B4" s="412" t="s">
        <v>4</v>
      </c>
      <c r="C4" s="415" t="s">
        <v>99</v>
      </c>
      <c r="D4" s="412" t="s">
        <v>100</v>
      </c>
      <c r="E4" s="412" t="s">
        <v>101</v>
      </c>
      <c r="F4" s="412" t="s">
        <v>316</v>
      </c>
      <c r="G4" s="412" t="s">
        <v>102</v>
      </c>
      <c r="H4" s="412" t="s">
        <v>103</v>
      </c>
    </row>
    <row r="5" spans="1:8" ht="30" customHeight="1">
      <c r="A5" s="412"/>
      <c r="B5" s="412"/>
      <c r="C5" s="415"/>
      <c r="D5" s="412"/>
      <c r="E5" s="412"/>
      <c r="F5" s="412"/>
      <c r="G5" s="412"/>
      <c r="H5" s="412"/>
    </row>
    <row r="6" spans="1:8" ht="15" customHeight="1">
      <c r="A6" s="55">
        <v>1</v>
      </c>
      <c r="B6" s="56" t="s">
        <v>10</v>
      </c>
      <c r="C6" s="59">
        <f>'CD Ratio_4'!J5</f>
        <v>60.81810591603053</v>
      </c>
      <c r="D6" s="59">
        <f>'CD Ratio_3'!J6</f>
        <v>60.81810591603053</v>
      </c>
      <c r="E6" s="59">
        <f>PS_Adv_5!P6</f>
        <v>75.10408924120267</v>
      </c>
      <c r="F6" s="59">
        <f>PS_Adv_5!D6*100/PS_Adv_5!O6</f>
        <v>38.16736255611406</v>
      </c>
      <c r="G6" s="59">
        <f>PS_Adv_5!M6</f>
        <v>16.771556720056324</v>
      </c>
      <c r="H6" s="59">
        <f>PS_Adv_5!N6</f>
        <v>22.33108328654803</v>
      </c>
    </row>
    <row r="7" spans="1:8" ht="15" customHeight="1">
      <c r="A7" s="19">
        <v>2</v>
      </c>
      <c r="B7" s="20" t="s">
        <v>11</v>
      </c>
      <c r="C7" s="59">
        <f>'CD Ratio_4'!J6</f>
        <v>59.464088235581954</v>
      </c>
      <c r="D7" s="59">
        <f>'CD Ratio_3'!J7</f>
        <v>59.464088235581954</v>
      </c>
      <c r="E7" s="59">
        <f>PS_Adv_5!P7</f>
        <v>33.09359622126035</v>
      </c>
      <c r="F7" s="59">
        <f>PS_Adv_5!D7*100/PS_Adv_5!O7</f>
        <v>1.9650762824838302</v>
      </c>
      <c r="G7" s="59">
        <f>PS_Adv_5!M7</f>
        <v>1.306759269926433</v>
      </c>
      <c r="H7" s="59">
        <f>PS_Adv_5!N7</f>
        <v>3.948677143425502</v>
      </c>
    </row>
    <row r="8" spans="1:10" ht="15" customHeight="1">
      <c r="A8" s="19">
        <v>3</v>
      </c>
      <c r="B8" s="20" t="s">
        <v>12</v>
      </c>
      <c r="C8" s="59">
        <f>'CD Ratio_4'!J7</f>
        <v>121.04471444520159</v>
      </c>
      <c r="D8" s="59">
        <f>'CD Ratio_3'!J8</f>
        <v>121.04471444520159</v>
      </c>
      <c r="E8" s="59">
        <f>PS_Adv_5!P8</f>
        <v>45.8121096514475</v>
      </c>
      <c r="F8" s="59">
        <f>PS_Adv_5!D8*100/PS_Adv_5!O8</f>
        <v>11.65628066266798</v>
      </c>
      <c r="G8" s="59">
        <f>PS_Adv_5!M8</f>
        <v>5.584985062321015</v>
      </c>
      <c r="H8" s="59">
        <f>PS_Adv_5!N8</f>
        <v>12.191067175935105</v>
      </c>
      <c r="J8" s="54" t="s">
        <v>105</v>
      </c>
    </row>
    <row r="9" spans="1:8" ht="15" customHeight="1">
      <c r="A9" s="19">
        <v>4</v>
      </c>
      <c r="B9" s="20" t="s">
        <v>13</v>
      </c>
      <c r="C9" s="59">
        <f>'CD Ratio_4'!J8</f>
        <v>90.12859856787958</v>
      </c>
      <c r="D9" s="59">
        <f>'CD Ratio_3'!J9</f>
        <v>90.12859856787958</v>
      </c>
      <c r="E9" s="59">
        <f>PS_Adv_5!P9</f>
        <v>68.84253970593655</v>
      </c>
      <c r="F9" s="59">
        <f>PS_Adv_5!D9*100/PS_Adv_5!O9</f>
        <v>43.14399018087709</v>
      </c>
      <c r="G9" s="59">
        <f>PS_Adv_5!M9</f>
        <v>20.94596931240628</v>
      </c>
      <c r="H9" s="59">
        <f>PS_Adv_5!N9</f>
        <v>30.425910203019477</v>
      </c>
    </row>
    <row r="10" spans="1:8" ht="15" customHeight="1">
      <c r="A10" s="19">
        <v>5</v>
      </c>
      <c r="B10" s="20" t="s">
        <v>14</v>
      </c>
      <c r="C10" s="59">
        <f>'CD Ratio_4'!J9</f>
        <v>71.22615585197072</v>
      </c>
      <c r="D10" s="59">
        <f>'CD Ratio_3'!J10</f>
        <v>71.22615585197072</v>
      </c>
      <c r="E10" s="59">
        <f>PS_Adv_5!P10</f>
        <v>68.18343105283611</v>
      </c>
      <c r="F10" s="59">
        <f>PS_Adv_5!D10*100/PS_Adv_5!O10</f>
        <v>23.399455924843284</v>
      </c>
      <c r="G10" s="59">
        <f>PS_Adv_5!M10</f>
        <v>15.881812907985964</v>
      </c>
      <c r="H10" s="59">
        <f>PS_Adv_5!N10</f>
        <v>23.292774597510306</v>
      </c>
    </row>
    <row r="11" spans="1:8" ht="15" customHeight="1">
      <c r="A11" s="19">
        <v>6</v>
      </c>
      <c r="B11" s="20" t="s">
        <v>15</v>
      </c>
      <c r="C11" s="59">
        <f>'CD Ratio_4'!J10</f>
        <v>57.8961917251665</v>
      </c>
      <c r="D11" s="59">
        <f>'CD Ratio_3'!J11</f>
        <v>57.8961917251665</v>
      </c>
      <c r="E11" s="59">
        <f>PS_Adv_5!P11</f>
        <v>67.53422680183431</v>
      </c>
      <c r="F11" s="59">
        <f>PS_Adv_5!D11*100/PS_Adv_5!O11</f>
        <v>27.289281709063857</v>
      </c>
      <c r="G11" s="59">
        <f>PS_Adv_5!M11</f>
        <v>12.52900811672089</v>
      </c>
      <c r="H11" s="59">
        <f>PS_Adv_5!N11</f>
        <v>18.55208641609944</v>
      </c>
    </row>
    <row r="12" spans="1:8" ht="15" customHeight="1">
      <c r="A12" s="19">
        <v>7</v>
      </c>
      <c r="B12" s="20" t="s">
        <v>16</v>
      </c>
      <c r="C12" s="59">
        <f>'CD Ratio_4'!J11</f>
        <v>62.7549557869895</v>
      </c>
      <c r="D12" s="59">
        <f>'CD Ratio_3'!J12</f>
        <v>62.7549557869895</v>
      </c>
      <c r="E12" s="59">
        <f>PS_Adv_5!P12</f>
        <v>70.88487431668574</v>
      </c>
      <c r="F12" s="59">
        <f>PS_Adv_5!D12*100/PS_Adv_5!O12</f>
        <v>39.283904928167914</v>
      </c>
      <c r="G12" s="59">
        <f>PS_Adv_5!M12</f>
        <v>30.16806499354682</v>
      </c>
      <c r="H12" s="59">
        <f>PS_Adv_5!N12</f>
        <v>42.55924170616114</v>
      </c>
    </row>
    <row r="13" spans="1:8" ht="15" customHeight="1">
      <c r="A13" s="19">
        <v>8</v>
      </c>
      <c r="B13" s="20" t="s">
        <v>17</v>
      </c>
      <c r="C13" s="59">
        <f>'CD Ratio_4'!J12</f>
        <v>201.23718386876283</v>
      </c>
      <c r="D13" s="59">
        <f>'CD Ratio_3'!J13</f>
        <v>201.23718386876283</v>
      </c>
      <c r="E13" s="59">
        <f>PS_Adv_5!P13</f>
        <v>98.28810162698278</v>
      </c>
      <c r="F13" s="59">
        <f>PS_Adv_5!D13*100/PS_Adv_5!O13</f>
        <v>8.389660677286777</v>
      </c>
      <c r="G13" s="59">
        <f>PS_Adv_5!M13</f>
        <v>4.874494752216297</v>
      </c>
      <c r="H13" s="59">
        <f>PS_Adv_5!N13</f>
        <v>4.959394546774027</v>
      </c>
    </row>
    <row r="14" spans="1:8" ht="15" customHeight="1">
      <c r="A14" s="19">
        <v>9</v>
      </c>
      <c r="B14" s="20" t="s">
        <v>18</v>
      </c>
      <c r="C14" s="59">
        <f>'CD Ratio_4'!J13</f>
        <v>65.70243815625557</v>
      </c>
      <c r="D14" s="59">
        <f>'CD Ratio_3'!J14</f>
        <v>42.040220679836274</v>
      </c>
      <c r="E14" s="59">
        <f>PS_Adv_5!P14</f>
        <v>53.00646843673801</v>
      </c>
      <c r="F14" s="59">
        <f>PS_Adv_5!D14*100/PS_Adv_5!O14</f>
        <v>16.96102004876727</v>
      </c>
      <c r="G14" s="59">
        <f>PS_Adv_5!M14</f>
        <v>7.8383229477106475</v>
      </c>
      <c r="H14" s="59">
        <f>PS_Adv_5!N14</f>
        <v>14.787483827687</v>
      </c>
    </row>
    <row r="15" spans="1:8" ht="15" customHeight="1">
      <c r="A15" s="19">
        <v>10</v>
      </c>
      <c r="B15" s="20" t="s">
        <v>19</v>
      </c>
      <c r="C15" s="59">
        <f>'CD Ratio_4'!J14</f>
        <v>56.94072088173965</v>
      </c>
      <c r="D15" s="59">
        <f>'CD Ratio_3'!J15</f>
        <v>56.94072088173965</v>
      </c>
      <c r="E15" s="59">
        <f>PS_Adv_5!P15</f>
        <v>45.77413563901261</v>
      </c>
      <c r="F15" s="59">
        <f>PS_Adv_5!D15*100/PS_Adv_5!O15</f>
        <v>11.899139670129246</v>
      </c>
      <c r="G15" s="59">
        <f>PS_Adv_5!M15</f>
        <v>1.3684297277831725</v>
      </c>
      <c r="H15" s="59">
        <f>PS_Adv_5!N15</f>
        <v>2.989526090836504</v>
      </c>
    </row>
    <row r="16" spans="1:8" ht="15" customHeight="1">
      <c r="A16" s="19">
        <v>11</v>
      </c>
      <c r="B16" s="20" t="s">
        <v>20</v>
      </c>
      <c r="C16" s="59">
        <f>'CD Ratio_4'!J15</f>
        <v>68.6457028737772</v>
      </c>
      <c r="D16" s="59">
        <f>'CD Ratio_3'!J16</f>
        <v>68.6457028737772</v>
      </c>
      <c r="E16" s="59">
        <f>PS_Adv_5!P16</f>
        <v>15.892504930966469</v>
      </c>
      <c r="F16" s="59">
        <f>PS_Adv_5!D16*100/PS_Adv_5!O16</f>
        <v>10.180802103879026</v>
      </c>
      <c r="G16" s="59">
        <f>PS_Adv_5!M16</f>
        <v>3.4072978303747536</v>
      </c>
      <c r="H16" s="59">
        <f>PS_Adv_5!N16</f>
        <v>21.439652497672977</v>
      </c>
    </row>
    <row r="17" spans="1:8" ht="15" customHeight="1">
      <c r="A17" s="19">
        <v>12</v>
      </c>
      <c r="B17" s="20" t="s">
        <v>21</v>
      </c>
      <c r="C17" s="59">
        <f>'CD Ratio_4'!J16</f>
        <v>76.28540997405989</v>
      </c>
      <c r="D17" s="59">
        <f>'CD Ratio_3'!J17</f>
        <v>76.28540997405989</v>
      </c>
      <c r="E17" s="59">
        <f>PS_Adv_5!P17</f>
        <v>30.43473365385698</v>
      </c>
      <c r="F17" s="59">
        <f>PS_Adv_5!D17*100/PS_Adv_5!O17</f>
        <v>6.274982266109691</v>
      </c>
      <c r="G17" s="59">
        <f>PS_Adv_5!M17</f>
        <v>5.0127796606352675</v>
      </c>
      <c r="H17" s="59">
        <f>PS_Adv_5!N17</f>
        <v>16.470588235294116</v>
      </c>
    </row>
    <row r="18" spans="1:8" ht="15" customHeight="1">
      <c r="A18" s="19">
        <v>13</v>
      </c>
      <c r="B18" s="20" t="s">
        <v>22</v>
      </c>
      <c r="C18" s="59">
        <f>'CD Ratio_4'!J17</f>
        <v>44.4818398541579</v>
      </c>
      <c r="D18" s="59">
        <f>'CD Ratio_3'!J18</f>
        <v>44.4818398541579</v>
      </c>
      <c r="E18" s="59">
        <f>PS_Adv_5!P18</f>
        <v>59.181765890135175</v>
      </c>
      <c r="F18" s="59">
        <f>PS_Adv_5!D18*100/PS_Adv_5!O18</f>
        <v>21.52939094267826</v>
      </c>
      <c r="G18" s="59">
        <f>PS_Adv_5!M18</f>
        <v>15.634056768655562</v>
      </c>
      <c r="H18" s="59">
        <f>PS_Adv_5!N18</f>
        <v>26.417016345336112</v>
      </c>
    </row>
    <row r="19" spans="1:8" ht="15" customHeight="1">
      <c r="A19" s="19">
        <v>14</v>
      </c>
      <c r="B19" s="20" t="s">
        <v>23</v>
      </c>
      <c r="C19" s="59">
        <f>'CD Ratio_4'!J18</f>
        <v>43.33659513120644</v>
      </c>
      <c r="D19" s="59">
        <f>'CD Ratio_3'!J19</f>
        <v>41.28913223726965</v>
      </c>
      <c r="E19" s="59">
        <f>PS_Adv_5!P19</f>
        <v>86.9778380823157</v>
      </c>
      <c r="F19" s="59">
        <f>PS_Adv_5!D19*100/PS_Adv_5!O19</f>
        <v>14.084124830393487</v>
      </c>
      <c r="G19" s="59">
        <f>PS_Adv_5!M19</f>
        <v>15.261872455902306</v>
      </c>
      <c r="H19" s="59">
        <f>PS_Adv_5!N19</f>
        <v>17.54685192503692</v>
      </c>
    </row>
    <row r="20" spans="1:8" ht="15" customHeight="1">
      <c r="A20" s="19">
        <v>15</v>
      </c>
      <c r="B20" s="20" t="s">
        <v>24</v>
      </c>
      <c r="C20" s="59">
        <f>'CD Ratio_4'!J19</f>
        <v>64.0312399890844</v>
      </c>
      <c r="D20" s="59">
        <f>'CD Ratio_3'!J20</f>
        <v>64.0312399890844</v>
      </c>
      <c r="E20" s="59">
        <f>PS_Adv_5!P20</f>
        <v>66.90560699088061</v>
      </c>
      <c r="F20" s="59">
        <f>PS_Adv_5!D20*100/PS_Adv_5!O20</f>
        <v>24.730833122558135</v>
      </c>
      <c r="G20" s="59">
        <f>PS_Adv_5!M20</f>
        <v>11.173864987135763</v>
      </c>
      <c r="H20" s="59">
        <f>PS_Adv_5!N20</f>
        <v>16.70093956199932</v>
      </c>
    </row>
    <row r="21" spans="1:8" ht="15" customHeight="1">
      <c r="A21" s="19">
        <v>16</v>
      </c>
      <c r="B21" s="20" t="s">
        <v>25</v>
      </c>
      <c r="C21" s="59">
        <f>'CD Ratio_4'!J20</f>
        <v>39.15227741912388</v>
      </c>
      <c r="D21" s="59">
        <f>'CD Ratio_3'!J21</f>
        <v>39.15227741912388</v>
      </c>
      <c r="E21" s="59">
        <f>PS_Adv_5!P21</f>
        <v>42.73239865894544</v>
      </c>
      <c r="F21" s="59">
        <f>PS_Adv_5!D21*100/PS_Adv_5!O21</f>
        <v>8.134715025906736</v>
      </c>
      <c r="G21" s="59">
        <f>PS_Adv_5!M21</f>
        <v>9.501676318195672</v>
      </c>
      <c r="H21" s="59">
        <f>PS_Adv_5!N21</f>
        <v>22.235298313184266</v>
      </c>
    </row>
    <row r="22" spans="1:8" ht="15" customHeight="1">
      <c r="A22" s="19">
        <v>17</v>
      </c>
      <c r="B22" s="20" t="s">
        <v>26</v>
      </c>
      <c r="C22" s="59">
        <f>'CD Ratio_4'!J21</f>
        <v>76.12364917598521</v>
      </c>
      <c r="D22" s="59">
        <f>'CD Ratio_3'!J22</f>
        <v>76.12364917598521</v>
      </c>
      <c r="E22" s="59">
        <f>PS_Adv_5!P22</f>
        <v>63.96414601098847</v>
      </c>
      <c r="F22" s="59">
        <f>PS_Adv_5!D22*100/PS_Adv_5!O22</f>
        <v>37.830680515347915</v>
      </c>
      <c r="G22" s="59">
        <f>PS_Adv_5!M22</f>
        <v>4.740188331287795</v>
      </c>
      <c r="H22" s="59">
        <f>PS_Adv_5!N22</f>
        <v>7.410695877145726</v>
      </c>
    </row>
    <row r="23" spans="1:8" ht="15" customHeight="1">
      <c r="A23" s="19">
        <v>18</v>
      </c>
      <c r="B23" s="20" t="s">
        <v>27</v>
      </c>
      <c r="C23" s="59">
        <f>'CD Ratio_4'!J22</f>
        <v>35.55257365186655</v>
      </c>
      <c r="D23" s="59">
        <f>'CD Ratio_3'!J23</f>
        <v>35.55257365186655</v>
      </c>
      <c r="E23" s="59">
        <f>PS_Adv_5!P23</f>
        <v>74.86914799665702</v>
      </c>
      <c r="F23" s="59">
        <f>PS_Adv_5!D23*100/PS_Adv_5!O23</f>
        <v>40.771003859600896</v>
      </c>
      <c r="G23" s="59">
        <f>PS_Adv_5!M23</f>
        <v>17.48227000775712</v>
      </c>
      <c r="H23" s="59">
        <f>PS_Adv_5!N23</f>
        <v>23.350432688959838</v>
      </c>
    </row>
    <row r="24" spans="1:8" ht="15" customHeight="1">
      <c r="A24" s="19">
        <v>19</v>
      </c>
      <c r="B24" s="20" t="s">
        <v>28</v>
      </c>
      <c r="C24" s="59">
        <f>'CD Ratio_4'!J23</f>
        <v>176.1037856231391</v>
      </c>
      <c r="D24" s="59">
        <f>'CD Ratio_3'!J24</f>
        <v>176.1037856231391</v>
      </c>
      <c r="E24" s="59">
        <f>PS_Adv_5!P24</f>
        <v>27.034925848992803</v>
      </c>
      <c r="F24" s="59">
        <f>PS_Adv_5!D24*100/PS_Adv_5!O24</f>
        <v>2.857349886478914</v>
      </c>
      <c r="G24" s="59">
        <f>PS_Adv_5!M24</f>
        <v>2.9370561808608278</v>
      </c>
      <c r="H24" s="59">
        <f>PS_Adv_5!N24</f>
        <v>10.863932815152328</v>
      </c>
    </row>
    <row r="25" spans="1:8" ht="15" customHeight="1">
      <c r="A25" s="19">
        <v>20</v>
      </c>
      <c r="B25" s="20" t="s">
        <v>29</v>
      </c>
      <c r="C25" s="59">
        <f>'CD Ratio_4'!J24</f>
        <v>53.922906763307765</v>
      </c>
      <c r="D25" s="59">
        <f>'CD Ratio_3'!J25</f>
        <v>53.922906763307765</v>
      </c>
      <c r="E25" s="59">
        <f>PS_Adv_5!P25</f>
        <v>81.70027057693986</v>
      </c>
      <c r="F25" s="59">
        <f>PS_Adv_5!D25*100/PS_Adv_5!O25</f>
        <v>21.789299118442873</v>
      </c>
      <c r="G25" s="59">
        <f>PS_Adv_5!M25</f>
        <v>24.13720869337523</v>
      </c>
      <c r="H25" s="59">
        <f>PS_Adv_5!N25</f>
        <v>29.54360924746806</v>
      </c>
    </row>
    <row r="26" spans="1:8" ht="15" customHeight="1">
      <c r="A26" s="19">
        <v>21</v>
      </c>
      <c r="B26" s="20" t="s">
        <v>30</v>
      </c>
      <c r="C26" s="59">
        <f>'CD Ratio_4'!J25</f>
        <v>9.922480620155039</v>
      </c>
      <c r="D26" s="59">
        <f>'CD Ratio_3'!J26</f>
        <v>9.922480620155039</v>
      </c>
      <c r="E26" s="59">
        <f>PS_Adv_5!P26</f>
        <v>87.5</v>
      </c>
      <c r="F26" s="59">
        <f>PS_Adv_5!D26*100/PS_Adv_5!O26</f>
        <v>0</v>
      </c>
      <c r="G26" s="59">
        <f>PS_Adv_5!M26</f>
        <v>7.03125</v>
      </c>
      <c r="H26" s="59">
        <f>PS_Adv_5!N26</f>
        <v>8.035714285714286</v>
      </c>
    </row>
    <row r="27" spans="1:8" s="62" customFormat="1" ht="15" customHeight="1">
      <c r="A27" s="13"/>
      <c r="B27" s="13" t="s">
        <v>31</v>
      </c>
      <c r="C27" s="61">
        <f>'CD Ratio_4'!J26</f>
        <v>67.92466249756885</v>
      </c>
      <c r="D27" s="61">
        <f>'CD Ratio_3'!J27</f>
        <v>67.39127318995163</v>
      </c>
      <c r="E27" s="61">
        <f>PS_Adv_5!P27</f>
        <v>65.14898245717545</v>
      </c>
      <c r="F27" s="61">
        <f>PS_Adv_5!D27*100/PS_Adv_5!O27</f>
        <v>29.63327843732645</v>
      </c>
      <c r="G27" s="61">
        <f>PS_Adv_5!M27</f>
        <v>15.187338769421563</v>
      </c>
      <c r="H27" s="61">
        <f>PS_Adv_5!N27</f>
        <v>23.311705258642675</v>
      </c>
    </row>
    <row r="28" spans="1:8" ht="15" customHeight="1">
      <c r="A28" s="19">
        <v>22</v>
      </c>
      <c r="B28" s="20" t="s">
        <v>32</v>
      </c>
      <c r="C28" s="59">
        <f>'CD Ratio_4'!J27</f>
        <v>145.43926019335856</v>
      </c>
      <c r="D28" s="59">
        <f>'CD Ratio_3'!J28</f>
        <v>145.43926019335856</v>
      </c>
      <c r="E28" s="59">
        <f>PS_Adv_5!P28</f>
        <v>5.39820166987797</v>
      </c>
      <c r="F28" s="59">
        <f>PS_Adv_5!D28*100/PS_Adv_5!O28</f>
        <v>0</v>
      </c>
      <c r="G28" s="59">
        <f>PS_Adv_5!M28</f>
        <v>0.057803468208092484</v>
      </c>
      <c r="H28" s="59">
        <f>PS_Adv_5!N28</f>
        <v>1.0707911957168352</v>
      </c>
    </row>
    <row r="29" spans="1:8" ht="15" customHeight="1">
      <c r="A29" s="19">
        <v>23</v>
      </c>
      <c r="B29" s="20" t="s">
        <v>33</v>
      </c>
      <c r="C29" s="59">
        <f>'CD Ratio_4'!J28</f>
        <v>416.6183035714286</v>
      </c>
      <c r="D29" s="59">
        <f>'CD Ratio_3'!J29</f>
        <v>416.6183035714286</v>
      </c>
      <c r="E29" s="59">
        <f>PS_Adv_5!P29</f>
        <v>23.454954592943825</v>
      </c>
      <c r="F29" s="59">
        <f>PS_Adv_5!D29*100/PS_Adv_5!O29</f>
        <v>0.0026788823702751214</v>
      </c>
      <c r="G29" s="59">
        <f>PS_Adv_5!M29</f>
        <v>0.032146588443301455</v>
      </c>
      <c r="H29" s="59">
        <f>PS_Adv_5!N29</f>
        <v>0.1370567072126092</v>
      </c>
    </row>
    <row r="30" spans="1:8" ht="15" customHeight="1">
      <c r="A30" s="19">
        <v>24</v>
      </c>
      <c r="B30" s="20" t="s">
        <v>34</v>
      </c>
      <c r="C30" s="59">
        <f>'CD Ratio_4'!J29</f>
        <v>254.803566453051</v>
      </c>
      <c r="D30" s="59">
        <f>'CD Ratio_3'!J30</f>
        <v>254.803566453051</v>
      </c>
      <c r="E30" s="59">
        <f>PS_Adv_5!P30</f>
        <v>9.615195354787915</v>
      </c>
      <c r="F30" s="59">
        <f>PS_Adv_5!D30*100/PS_Adv_5!O30</f>
        <v>0</v>
      </c>
      <c r="G30" s="59">
        <f>PS_Adv_5!M30</f>
        <v>0.3247711839385887</v>
      </c>
      <c r="H30" s="59">
        <f>PS_Adv_5!N30</f>
        <v>3.377686796315251</v>
      </c>
    </row>
    <row r="31" spans="1:8" ht="15" customHeight="1">
      <c r="A31" s="19">
        <v>25</v>
      </c>
      <c r="B31" s="20" t="s">
        <v>35</v>
      </c>
      <c r="C31" s="59">
        <f>'CD Ratio_4'!J30</f>
        <v>404.0887126750093</v>
      </c>
      <c r="D31" s="59">
        <f>'CD Ratio_3'!J31</f>
        <v>404.0887126750093</v>
      </c>
      <c r="E31" s="59">
        <f>PS_Adv_5!P31</f>
        <v>22.04063694527912</v>
      </c>
      <c r="F31" s="59">
        <f>PS_Adv_5!D31*100/PS_Adv_5!O31</f>
        <v>0.0020441119355695918</v>
      </c>
      <c r="G31" s="59">
        <f>PS_Adv_5!M31</f>
        <v>0.0981173729073404</v>
      </c>
      <c r="H31" s="59">
        <f>PS_Adv_5!N31</f>
        <v>0.4451657778808254</v>
      </c>
    </row>
    <row r="32" spans="1:8" ht="15" customHeight="1">
      <c r="A32" s="19">
        <v>26</v>
      </c>
      <c r="B32" s="20" t="s">
        <v>36</v>
      </c>
      <c r="C32" s="59">
        <f>'CD Ratio_4'!J31</f>
        <v>125.53754250859168</v>
      </c>
      <c r="D32" s="59">
        <f>'CD Ratio_3'!J32</f>
        <v>125.53754250859168</v>
      </c>
      <c r="E32" s="59">
        <f>PS_Adv_5!P32</f>
        <v>4.579332091156657</v>
      </c>
      <c r="F32" s="59">
        <f>PS_Adv_5!D32*100/PS_Adv_5!O32</f>
        <v>0.6908413358176867</v>
      </c>
      <c r="G32" s="59">
        <f>PS_Adv_5!M32</f>
        <v>11.109359323491471</v>
      </c>
      <c r="H32" s="59">
        <f>PS_Adv_5!N32</f>
        <v>242.59780907668232</v>
      </c>
    </row>
    <row r="33" spans="1:8" ht="15" customHeight="1">
      <c r="A33" s="19">
        <v>27</v>
      </c>
      <c r="B33" s="20" t="s">
        <v>37</v>
      </c>
      <c r="C33" s="59">
        <f>'CD Ratio_4'!J32</f>
        <v>42.40940712178719</v>
      </c>
      <c r="D33" s="59">
        <f>'CD Ratio_3'!J33</f>
        <v>40.11934480363237</v>
      </c>
      <c r="E33" s="59">
        <f>PS_Adv_5!P33</f>
        <v>43.086860614606564</v>
      </c>
      <c r="F33" s="59">
        <f>PS_Adv_5!D33*100/PS_Adv_5!O33</f>
        <v>22.703677055721556</v>
      </c>
      <c r="G33" s="59">
        <f>PS_Adv_5!M33</f>
        <v>14.029459968827215</v>
      </c>
      <c r="H33" s="59">
        <f>PS_Adv_5!N33</f>
        <v>32.560877652040375</v>
      </c>
    </row>
    <row r="34" spans="1:8" s="62" customFormat="1" ht="15" customHeight="1">
      <c r="A34" s="13"/>
      <c r="B34" s="13" t="s">
        <v>31</v>
      </c>
      <c r="C34" s="61">
        <f>'CD Ratio_4'!J33</f>
        <v>44.78882417627174</v>
      </c>
      <c r="D34" s="61">
        <f>'CD Ratio_3'!J34</f>
        <v>42.52699994654421</v>
      </c>
      <c r="E34" s="61">
        <f>PS_Adv_5!P34</f>
        <v>41.13289863858453</v>
      </c>
      <c r="F34" s="61">
        <f>PS_Adv_5!D34*100/PS_Adv_5!O34</f>
        <v>21.163301956724933</v>
      </c>
      <c r="G34" s="61">
        <f>PS_Adv_5!M34</f>
        <v>13.225106698737235</v>
      </c>
      <c r="H34" s="61">
        <f>PS_Adv_5!N34</f>
        <v>32.15213888751201</v>
      </c>
    </row>
    <row r="35" spans="1:8" ht="15" customHeight="1">
      <c r="A35" s="19">
        <v>28</v>
      </c>
      <c r="B35" s="20" t="s">
        <v>38</v>
      </c>
      <c r="C35" s="59">
        <f>'CD Ratio_4'!J34</f>
        <v>99.20974324237798</v>
      </c>
      <c r="D35" s="59">
        <f>'CD Ratio_3'!J35</f>
        <v>88.14833911282305</v>
      </c>
      <c r="E35" s="59">
        <f>PS_Adv_5!P35</f>
        <v>42.36773642287643</v>
      </c>
      <c r="F35" s="59">
        <f>PS_Adv_5!D35*100/PS_Adv_5!O35</f>
        <v>11.08630369250355</v>
      </c>
      <c r="G35" s="59">
        <f>PS_Adv_5!M35</f>
        <v>1.7997060066024264</v>
      </c>
      <c r="H35" s="59">
        <f>PS_Adv_5!N35</f>
        <v>4.24782194790722</v>
      </c>
    </row>
    <row r="36" spans="1:8" ht="15" customHeight="1">
      <c r="A36" s="19">
        <v>29</v>
      </c>
      <c r="B36" s="20" t="s">
        <v>39</v>
      </c>
      <c r="C36" s="59" t="e">
        <f>'CD Ratio_4'!J35</f>
        <v>#DIV/0!</v>
      </c>
      <c r="D36" s="59" t="e">
        <f>'CD Ratio_3'!J36</f>
        <v>#DIV/0!</v>
      </c>
      <c r="E36" s="59" t="e">
        <f>PS_Adv_5!P36</f>
        <v>#DIV/0!</v>
      </c>
      <c r="F36" s="59" t="e">
        <f>PS_Adv_5!D36*100/PS_Adv_5!O36</f>
        <v>#DIV/0!</v>
      </c>
      <c r="G36" s="59" t="e">
        <f>PS_Adv_5!M36</f>
        <v>#DIV/0!</v>
      </c>
      <c r="H36" s="59" t="e">
        <f>PS_Adv_5!N36</f>
        <v>#DIV/0!</v>
      </c>
    </row>
    <row r="37" spans="1:8" ht="15" customHeight="1">
      <c r="A37" s="19">
        <v>30</v>
      </c>
      <c r="B37" s="20" t="s">
        <v>40</v>
      </c>
      <c r="C37" s="59" t="e">
        <f>'CD Ratio_4'!J36</f>
        <v>#DIV/0!</v>
      </c>
      <c r="D37" s="59" t="e">
        <f>'CD Ratio_3'!J37</f>
        <v>#DIV/0!</v>
      </c>
      <c r="E37" s="59" t="e">
        <f>PS_Adv_5!P37</f>
        <v>#DIV/0!</v>
      </c>
      <c r="F37" s="59" t="e">
        <f>PS_Adv_5!D37*100/PS_Adv_5!O37</f>
        <v>#DIV/0!</v>
      </c>
      <c r="G37" s="59" t="e">
        <f>PS_Adv_5!M37</f>
        <v>#DIV/0!</v>
      </c>
      <c r="H37" s="59" t="e">
        <f>PS_Adv_5!N37</f>
        <v>#DIV/0!</v>
      </c>
    </row>
    <row r="38" spans="1:8" ht="15" customHeight="1">
      <c r="A38" s="19">
        <v>31</v>
      </c>
      <c r="B38" s="20" t="s">
        <v>41</v>
      </c>
      <c r="C38" s="59">
        <f>'CD Ratio_4'!J37</f>
        <v>173.89956267076354</v>
      </c>
      <c r="D38" s="59">
        <f>'CD Ratio_3'!J38</f>
        <v>173.89956267076354</v>
      </c>
      <c r="E38" s="59">
        <f>PS_Adv_5!P38</f>
        <v>58.36120904980283</v>
      </c>
      <c r="F38" s="59">
        <f>PS_Adv_5!D38*100/PS_Adv_5!O38</f>
        <v>25.925821814940047</v>
      </c>
      <c r="G38" s="59">
        <f>PS_Adv_5!M38</f>
        <v>8.208310912288875</v>
      </c>
      <c r="H38" s="59">
        <f>PS_Adv_5!N38</f>
        <v>14.06466906003313</v>
      </c>
    </row>
    <row r="39" spans="1:8" ht="15" customHeight="1">
      <c r="A39" s="19">
        <v>32</v>
      </c>
      <c r="B39" s="20" t="s">
        <v>42</v>
      </c>
      <c r="C39" s="59">
        <f>'CD Ratio_4'!J38</f>
        <v>175.17040569139908</v>
      </c>
      <c r="D39" s="59">
        <f>'CD Ratio_3'!J39</f>
        <v>175.16980159441331</v>
      </c>
      <c r="E39" s="59">
        <f>PS_Adv_5!P39</f>
        <v>43.16095131789647</v>
      </c>
      <c r="F39" s="59">
        <f>PS_Adv_5!D39*100/PS_Adv_5!O39</f>
        <v>19.810692842584682</v>
      </c>
      <c r="G39" s="59">
        <f>PS_Adv_5!M39</f>
        <v>7.178796862660347</v>
      </c>
      <c r="H39" s="59">
        <f>PS_Adv_5!N39</f>
        <v>16.63261963293125</v>
      </c>
    </row>
    <row r="40" spans="1:8" ht="15" customHeight="1">
      <c r="A40" s="19">
        <v>33</v>
      </c>
      <c r="B40" s="20" t="s">
        <v>43</v>
      </c>
      <c r="C40" s="59">
        <f>'CD Ratio_4'!J39</f>
        <v>93.38000320632716</v>
      </c>
      <c r="D40" s="59">
        <f>'CD Ratio_3'!J40</f>
        <v>93.38000320632716</v>
      </c>
      <c r="E40" s="59">
        <f>PS_Adv_5!P40</f>
        <v>30.932841942215763</v>
      </c>
      <c r="F40" s="59">
        <f>PS_Adv_5!D40*100/PS_Adv_5!O40</f>
        <v>2.6129951585766444</v>
      </c>
      <c r="G40" s="59">
        <f>PS_Adv_5!M40</f>
        <v>2.282603304681569</v>
      </c>
      <c r="H40" s="59">
        <f>PS_Adv_5!N40</f>
        <v>7.37922273338349</v>
      </c>
    </row>
    <row r="41" spans="1:8" ht="15" customHeight="1">
      <c r="A41" s="19">
        <v>34</v>
      </c>
      <c r="B41" s="20" t="s">
        <v>44</v>
      </c>
      <c r="C41" s="59">
        <f>'CD Ratio_4'!J40</f>
        <v>381.05161133995637</v>
      </c>
      <c r="D41" s="59">
        <f>'CD Ratio_3'!J41</f>
        <v>381.05161133995637</v>
      </c>
      <c r="E41" s="59">
        <f>PS_Adv_5!P41</f>
        <v>47.049472211624064</v>
      </c>
      <c r="F41" s="59">
        <f>PS_Adv_5!D41*100/PS_Adv_5!O41</f>
        <v>7.141040315401247</v>
      </c>
      <c r="G41" s="59">
        <f>PS_Adv_5!M41</f>
        <v>0</v>
      </c>
      <c r="H41" s="59">
        <f>PS_Adv_5!N41</f>
        <v>0</v>
      </c>
    </row>
    <row r="42" spans="1:8" ht="15" customHeight="1">
      <c r="A42" s="19">
        <v>35</v>
      </c>
      <c r="B42" s="20" t="s">
        <v>45</v>
      </c>
      <c r="C42" s="59">
        <f>'CD Ratio_4'!J41</f>
        <v>154.09220872051466</v>
      </c>
      <c r="D42" s="59">
        <f>'CD Ratio_3'!J42</f>
        <v>154.09220872051466</v>
      </c>
      <c r="E42" s="59">
        <f>PS_Adv_5!P42</f>
        <v>86.62878348602574</v>
      </c>
      <c r="F42" s="59">
        <f>PS_Adv_5!D42*100/PS_Adv_5!O42</f>
        <v>15.427732034481426</v>
      </c>
      <c r="G42" s="59">
        <f>PS_Adv_5!M42</f>
        <v>12.918937724689783</v>
      </c>
      <c r="H42" s="59">
        <f>PS_Adv_5!N42</f>
        <v>14.912985274431058</v>
      </c>
    </row>
    <row r="43" spans="1:8" ht="15" customHeight="1">
      <c r="A43" s="19">
        <v>36</v>
      </c>
      <c r="B43" s="20" t="s">
        <v>46</v>
      </c>
      <c r="C43" s="59">
        <f>'CD Ratio_4'!J42</f>
        <v>205.27846581100354</v>
      </c>
      <c r="D43" s="59">
        <f>'CD Ratio_3'!J43</f>
        <v>205.27846581100354</v>
      </c>
      <c r="E43" s="59">
        <f>PS_Adv_5!P43</f>
        <v>77.85496860060148</v>
      </c>
      <c r="F43" s="59">
        <f>PS_Adv_5!D43*100/PS_Adv_5!O43</f>
        <v>59.55739188460378</v>
      </c>
      <c r="G43" s="59">
        <f>PS_Adv_5!M43</f>
        <v>0</v>
      </c>
      <c r="H43" s="59">
        <f>PS_Adv_5!N43</f>
        <v>0</v>
      </c>
    </row>
    <row r="44" spans="1:8" ht="15" customHeight="1">
      <c r="A44" s="19">
        <v>37</v>
      </c>
      <c r="B44" s="20" t="s">
        <v>47</v>
      </c>
      <c r="C44" s="59">
        <f>'CD Ratio_4'!J43</f>
        <v>4.233534930234773</v>
      </c>
      <c r="D44" s="59">
        <f>'CD Ratio_3'!J44</f>
        <v>4.233534930234773</v>
      </c>
      <c r="E44" s="59">
        <f>PS_Adv_5!P44</f>
        <v>32.95838020247469</v>
      </c>
      <c r="F44" s="59">
        <f>PS_Adv_5!D44*100/PS_Adv_5!O44</f>
        <v>0</v>
      </c>
      <c r="G44" s="59">
        <f>PS_Adv_5!M44</f>
        <v>1.0123734533183353</v>
      </c>
      <c r="H44" s="59">
        <f>PS_Adv_5!N44</f>
        <v>3.0716723549488054</v>
      </c>
    </row>
    <row r="45" spans="1:8" ht="15" customHeight="1">
      <c r="A45" s="19">
        <v>38</v>
      </c>
      <c r="B45" s="20" t="s">
        <v>48</v>
      </c>
      <c r="C45" s="59">
        <f>'CD Ratio_4'!J44</f>
        <v>36.81751040687525</v>
      </c>
      <c r="D45" s="59">
        <f>'CD Ratio_3'!J45</f>
        <v>36.81751040687525</v>
      </c>
      <c r="E45" s="59">
        <f>PS_Adv_5!P45</f>
        <v>38.843095776497194</v>
      </c>
      <c r="F45" s="59">
        <f>PS_Adv_5!D45*100/PS_Adv_5!O45</f>
        <v>17.7109927784667</v>
      </c>
      <c r="G45" s="59">
        <f>PS_Adv_5!M45</f>
        <v>1.6996133926617552</v>
      </c>
      <c r="H45" s="59">
        <f>PS_Adv_5!N45</f>
        <v>4.375586854460094</v>
      </c>
    </row>
    <row r="46" spans="1:8" ht="15" customHeight="1">
      <c r="A46" s="19">
        <v>39</v>
      </c>
      <c r="B46" s="20" t="s">
        <v>49</v>
      </c>
      <c r="C46" s="59">
        <f>'CD Ratio_4'!J45</f>
        <v>25.218302479916172</v>
      </c>
      <c r="D46" s="59">
        <f>'CD Ratio_3'!J46</f>
        <v>25.218302479916172</v>
      </c>
      <c r="E46" s="59">
        <f>PS_Adv_5!P46</f>
        <v>24.736842105263158</v>
      </c>
      <c r="F46" s="59">
        <f>PS_Adv_5!D46*100/PS_Adv_5!O46</f>
        <v>0.3047091412742382</v>
      </c>
      <c r="G46" s="59">
        <f>PS_Adv_5!M46</f>
        <v>3.102493074792244</v>
      </c>
      <c r="H46" s="59">
        <f>PS_Adv_5!N46</f>
        <v>12.541993281075028</v>
      </c>
    </row>
    <row r="47" spans="1:8" ht="15" customHeight="1">
      <c r="A47" s="19">
        <v>40</v>
      </c>
      <c r="B47" s="20" t="s">
        <v>50</v>
      </c>
      <c r="C47" s="59">
        <f>'CD Ratio_4'!J46</f>
        <v>65.98672494738547</v>
      </c>
      <c r="D47" s="59">
        <f>'CD Ratio_3'!J47</f>
        <v>65.98672494738547</v>
      </c>
      <c r="E47" s="59">
        <f>PS_Adv_5!P47</f>
        <v>4.105332024860974</v>
      </c>
      <c r="F47" s="59">
        <f>PS_Adv_5!D47*100/PS_Adv_5!O47</f>
        <v>0.9977101733725875</v>
      </c>
      <c r="G47" s="59">
        <f>PS_Adv_5!M47</f>
        <v>0</v>
      </c>
      <c r="H47" s="59">
        <f>PS_Adv_5!N47</f>
        <v>0</v>
      </c>
    </row>
    <row r="48" spans="1:8" ht="15" customHeight="1">
      <c r="A48" s="19">
        <v>41</v>
      </c>
      <c r="B48" s="20" t="s">
        <v>51</v>
      </c>
      <c r="C48" s="59">
        <f>'CD Ratio_4'!J47</f>
        <v>135.5726389177459</v>
      </c>
      <c r="D48" s="59">
        <f>'CD Ratio_3'!J48</f>
        <v>135.5726389177459</v>
      </c>
      <c r="E48" s="59">
        <f>PS_Adv_5!P48</f>
        <v>49.53853489084903</v>
      </c>
      <c r="F48" s="59">
        <f>PS_Adv_5!D48*100/PS_Adv_5!O48</f>
        <v>19.371317644654837</v>
      </c>
      <c r="G48" s="59">
        <f>PS_Adv_5!M48</f>
        <v>25.68027790075946</v>
      </c>
      <c r="H48" s="59">
        <f>PS_Adv_5!N48</f>
        <v>51.83899353774233</v>
      </c>
    </row>
    <row r="49" spans="1:8" ht="15" customHeight="1">
      <c r="A49" s="19">
        <v>42</v>
      </c>
      <c r="B49" s="20" t="s">
        <v>52</v>
      </c>
      <c r="C49" s="59">
        <f>'CD Ratio_4'!J48</f>
        <v>64.16603032616996</v>
      </c>
      <c r="D49" s="59">
        <f>'CD Ratio_3'!J49</f>
        <v>64.16603032616996</v>
      </c>
      <c r="E49" s="59">
        <f>PS_Adv_5!P49</f>
        <v>1.5453664507573825</v>
      </c>
      <c r="F49" s="59">
        <f>PS_Adv_5!D49*100/PS_Adv_5!O49</f>
        <v>0.21080906478978595</v>
      </c>
      <c r="G49" s="59">
        <f>PS_Adv_5!M49</f>
        <v>1.2478536577072814</v>
      </c>
      <c r="H49" s="59">
        <f>PS_Adv_5!N49</f>
        <v>80.74807480748075</v>
      </c>
    </row>
    <row r="50" spans="1:8" ht="15" customHeight="1">
      <c r="A50" s="19">
        <v>43</v>
      </c>
      <c r="B50" s="20" t="s">
        <v>53</v>
      </c>
      <c r="C50" s="59">
        <f>'CD Ratio_4'!J49</f>
        <v>34.20433996383363</v>
      </c>
      <c r="D50" s="59">
        <f>'CD Ratio_3'!J50</f>
        <v>34.20433996383363</v>
      </c>
      <c r="E50" s="59">
        <f>PS_Adv_5!P50</f>
        <v>79.16997092254825</v>
      </c>
      <c r="F50" s="59">
        <f>PS_Adv_5!D50*100/PS_Adv_5!O50</f>
        <v>0.23790642347343377</v>
      </c>
      <c r="G50" s="59">
        <f>PS_Adv_5!M50</f>
        <v>0.37007665873645257</v>
      </c>
      <c r="H50" s="59">
        <f>PS_Adv_5!N50</f>
        <v>0.4674457429048414</v>
      </c>
    </row>
    <row r="51" spans="1:8" ht="15" customHeight="1">
      <c r="A51" s="19">
        <v>44</v>
      </c>
      <c r="B51" s="20" t="s">
        <v>54</v>
      </c>
      <c r="C51" s="59" t="e">
        <f>'CD Ratio_4'!J50</f>
        <v>#DIV/0!</v>
      </c>
      <c r="D51" s="59" t="e">
        <f>'CD Ratio_3'!J51</f>
        <v>#DIV/0!</v>
      </c>
      <c r="E51" s="59" t="e">
        <f>PS_Adv_5!P51</f>
        <v>#DIV/0!</v>
      </c>
      <c r="F51" s="59" t="e">
        <f>PS_Adv_5!D51*100/PS_Adv_5!O51</f>
        <v>#DIV/0!</v>
      </c>
      <c r="G51" s="59" t="e">
        <f>PS_Adv_5!M51</f>
        <v>#DIV/0!</v>
      </c>
      <c r="H51" s="59" t="e">
        <f>PS_Adv_5!N51</f>
        <v>#DIV/0!</v>
      </c>
    </row>
    <row r="52" spans="1:8" ht="15" customHeight="1">
      <c r="A52" s="19">
        <v>45</v>
      </c>
      <c r="B52" s="20" t="s">
        <v>55</v>
      </c>
      <c r="C52" s="59" t="e">
        <f>'CD Ratio_4'!J51</f>
        <v>#DIV/0!</v>
      </c>
      <c r="D52" s="59" t="e">
        <f>'CD Ratio_3'!J52</f>
        <v>#DIV/0!</v>
      </c>
      <c r="E52" s="59" t="e">
        <f>PS_Adv_5!P52</f>
        <v>#DIV/0!</v>
      </c>
      <c r="F52" s="59" t="e">
        <f>PS_Adv_5!D52*100/PS_Adv_5!O52</f>
        <v>#DIV/0!</v>
      </c>
      <c r="G52" s="59" t="e">
        <f>PS_Adv_5!M52</f>
        <v>#DIV/0!</v>
      </c>
      <c r="H52" s="59" t="e">
        <f>PS_Adv_5!N52</f>
        <v>#DIV/0!</v>
      </c>
    </row>
    <row r="53" spans="1:8" ht="15" customHeight="1">
      <c r="A53" s="19">
        <v>46</v>
      </c>
      <c r="B53" s="20" t="s">
        <v>315</v>
      </c>
      <c r="C53" s="59" t="e">
        <f>'CD Ratio_4'!J52</f>
        <v>#DIV/0!</v>
      </c>
      <c r="D53" s="59" t="e">
        <f>'CD Ratio_3'!J53</f>
        <v>#DIV/0!</v>
      </c>
      <c r="E53" s="59" t="e">
        <f>PS_Adv_5!P53</f>
        <v>#DIV/0!</v>
      </c>
      <c r="F53" s="59" t="e">
        <f>PS_Adv_5!D53*100/PS_Adv_5!O53</f>
        <v>#DIV/0!</v>
      </c>
      <c r="G53" s="59" t="e">
        <f>PS_Adv_5!M53</f>
        <v>#DIV/0!</v>
      </c>
      <c r="H53" s="59" t="e">
        <f>PS_Adv_5!N53</f>
        <v>#DIV/0!</v>
      </c>
    </row>
    <row r="54" spans="1:8" s="62" customFormat="1" ht="15" customHeight="1">
      <c r="A54" s="13"/>
      <c r="B54" s="13" t="s">
        <v>31</v>
      </c>
      <c r="C54" s="61">
        <f>'CD Ratio_4'!J53</f>
        <v>133.91477535033533</v>
      </c>
      <c r="D54" s="61">
        <f>'CD Ratio_3'!J54</f>
        <v>131.0033522387358</v>
      </c>
      <c r="E54" s="61">
        <f>PS_Adv_5!P54</f>
        <v>47.88411274305528</v>
      </c>
      <c r="F54" s="61">
        <f>PS_Adv_5!D54*100/PS_Adv_5!O54</f>
        <v>19.626311226539933</v>
      </c>
      <c r="G54" s="61">
        <f>PS_Adv_5!M54</f>
        <v>6.064097976681858</v>
      </c>
      <c r="H54" s="61">
        <f>PS_Adv_5!N54</f>
        <v>12.66411264467116</v>
      </c>
    </row>
    <row r="55" spans="1:8" ht="15" customHeight="1">
      <c r="A55" s="19">
        <v>47</v>
      </c>
      <c r="B55" s="20" t="s">
        <v>56</v>
      </c>
      <c r="C55" s="59">
        <f>'CD Ratio_4'!J54</f>
        <v>143.09149275386568</v>
      </c>
      <c r="D55" s="59">
        <f>'CD Ratio_3'!J55</f>
        <v>56.43164635326907</v>
      </c>
      <c r="E55" s="59">
        <f>PS_Adv_5!P55</f>
        <v>94.3029717732371</v>
      </c>
      <c r="F55" s="59">
        <f>PS_Adv_5!D55*100/PS_Adv_5!O55</f>
        <v>66.853461421165</v>
      </c>
      <c r="G55" s="59">
        <f>PS_Adv_5!M55</f>
        <v>36.76002168682864</v>
      </c>
      <c r="H55" s="59">
        <f>PS_Adv_5!N55</f>
        <v>38.98076698497112</v>
      </c>
    </row>
    <row r="56" spans="1:8" ht="15" customHeight="1">
      <c r="A56" s="19">
        <v>48</v>
      </c>
      <c r="B56" s="20" t="s">
        <v>57</v>
      </c>
      <c r="C56" s="59">
        <f>'CD Ratio_4'!J55</f>
        <v>83.17073704518634</v>
      </c>
      <c r="D56" s="59">
        <f>'CD Ratio_3'!J56</f>
        <v>59.38903076899768</v>
      </c>
      <c r="E56" s="59">
        <f>PS_Adv_5!P56</f>
        <v>87.77180922684431</v>
      </c>
      <c r="F56" s="59">
        <f>PS_Adv_5!D56*100/PS_Adv_5!O56</f>
        <v>63.365317837148325</v>
      </c>
      <c r="G56" s="59">
        <f>PS_Adv_5!M56</f>
        <v>30.97980299057473</v>
      </c>
      <c r="H56" s="59">
        <f>PS_Adv_5!N56</f>
        <v>35.29584642662214</v>
      </c>
    </row>
    <row r="57" spans="1:8" ht="15" customHeight="1">
      <c r="A57" s="19">
        <v>49</v>
      </c>
      <c r="B57" s="20" t="s">
        <v>58</v>
      </c>
      <c r="C57" s="59">
        <f>'CD Ratio_4'!J56</f>
        <v>88.6706768293789</v>
      </c>
      <c r="D57" s="59">
        <f>'CD Ratio_3'!J57</f>
        <v>87.18456387905759</v>
      </c>
      <c r="E57" s="59">
        <f>PS_Adv_5!P57</f>
        <v>91.75613962430448</v>
      </c>
      <c r="F57" s="59">
        <f>PS_Adv_5!D57*100/PS_Adv_5!O57</f>
        <v>73.84967789976538</v>
      </c>
      <c r="G57" s="59">
        <f>PS_Adv_5!M57</f>
        <v>11.023595712319583</v>
      </c>
      <c r="H57" s="59">
        <f>PS_Adv_5!N57</f>
        <v>12.014014274636766</v>
      </c>
    </row>
    <row r="58" spans="1:8" s="62" customFormat="1" ht="15" customHeight="1">
      <c r="A58" s="13"/>
      <c r="B58" s="13" t="s">
        <v>31</v>
      </c>
      <c r="C58" s="61">
        <f>'CD Ratio_4'!J57</f>
        <v>102.08162924908302</v>
      </c>
      <c r="D58" s="61">
        <f>'CD Ratio_3'!J58</f>
        <v>66.98165682299395</v>
      </c>
      <c r="E58" s="61">
        <f>PS_Adv_5!P58</f>
        <v>90.93034372454036</v>
      </c>
      <c r="F58" s="61">
        <f>PS_Adv_5!D58*100/PS_Adv_5!O58</f>
        <v>68.35631084812302</v>
      </c>
      <c r="G58" s="61">
        <f>PS_Adv_5!M58</f>
        <v>24.490325065669076</v>
      </c>
      <c r="H58" s="61">
        <f>PS_Adv_5!N58</f>
        <v>26.933061135080266</v>
      </c>
    </row>
    <row r="59" spans="1:8" ht="15" customHeight="1">
      <c r="A59" s="19">
        <v>50</v>
      </c>
      <c r="B59" s="20" t="s">
        <v>59</v>
      </c>
      <c r="C59" s="59">
        <f>'CD Ratio_4'!J58</f>
        <v>103.54600322451108</v>
      </c>
      <c r="D59" s="59">
        <f>'CD Ratio_3'!J59</f>
        <v>96.34125875802381</v>
      </c>
      <c r="E59" s="59">
        <f>PS_Adv_5!P59</f>
        <v>100.33127517613575</v>
      </c>
      <c r="F59" s="59">
        <f>PS_Adv_5!D59*100/PS_Adv_5!O59</f>
        <v>87.14490567211534</v>
      </c>
      <c r="G59" s="59">
        <f>PS_Adv_5!M59</f>
        <v>4.339673701727919</v>
      </c>
      <c r="H59" s="59">
        <f>PS_Adv_5!N59</f>
        <v>4.325344907766238</v>
      </c>
    </row>
    <row r="60" spans="1:8" ht="15" customHeight="1">
      <c r="A60" s="19">
        <v>51</v>
      </c>
      <c r="B60" s="20" t="s">
        <v>60</v>
      </c>
      <c r="C60" s="59">
        <f>'CD Ratio_4'!J59</f>
        <v>2190.601900739176</v>
      </c>
      <c r="D60" s="59">
        <f>'CD Ratio_3'!J60</f>
        <v>2190.601900739176</v>
      </c>
      <c r="E60" s="59">
        <f>PS_Adv_5!P60</f>
        <v>100</v>
      </c>
      <c r="F60" s="59">
        <f>PS_Adv_5!D60*100/PS_Adv_5!O60</f>
        <v>99.82839238370691</v>
      </c>
      <c r="G60" s="59">
        <f>PS_Adv_5!M60</f>
        <v>0</v>
      </c>
      <c r="H60" s="59">
        <f>PS_Adv_5!N60</f>
        <v>0</v>
      </c>
    </row>
    <row r="61" spans="1:8" s="62" customFormat="1" ht="15" customHeight="1">
      <c r="A61" s="13"/>
      <c r="B61" s="13" t="s">
        <v>31</v>
      </c>
      <c r="C61" s="61">
        <f>'CD Ratio_4'!J60</f>
        <v>109.45215917953868</v>
      </c>
      <c r="D61" s="61">
        <f>'CD Ratio_3'!J61</f>
        <v>102.26780340723343</v>
      </c>
      <c r="E61" s="61">
        <f>PS_Adv_5!P61</f>
        <v>100.31119422610526</v>
      </c>
      <c r="F61" s="61">
        <f>PS_Adv_5!D61*100/PS_Adv_5!O61</f>
        <v>87.91374222014434</v>
      </c>
      <c r="G61" s="61">
        <f>PS_Adv_5!M61</f>
        <v>4.076615141863659</v>
      </c>
      <c r="H61" s="61">
        <f>PS_Adv_5!N61</f>
        <v>4.063968307141089</v>
      </c>
    </row>
    <row r="62" spans="1:8" s="62" customFormat="1" ht="15" customHeight="1">
      <c r="A62" s="413" t="s">
        <v>0</v>
      </c>
      <c r="B62" s="414"/>
      <c r="C62" s="61">
        <f>'CD Ratio_4'!J61</f>
        <v>67.18458595086169</v>
      </c>
      <c r="D62" s="61">
        <f>'CD Ratio_3'!J62</f>
        <v>63.790560802779815</v>
      </c>
      <c r="E62" s="61">
        <f>PS_Adv_5!P62</f>
        <v>60.37901344070199</v>
      </c>
      <c r="F62" s="61">
        <f>PS_Adv_5!D62*100/PS_Adv_5!O62</f>
        <v>32.805931193616566</v>
      </c>
      <c r="G62" s="61">
        <f>PS_Adv_5!M62</f>
        <v>12.785427498736897</v>
      </c>
      <c r="H62" s="61">
        <f>PS_Adv_5!N62</f>
        <v>21.175283877888166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H4:H5"/>
    <mergeCell ref="A1:H1"/>
    <mergeCell ref="A2:H2"/>
    <mergeCell ref="G3:H3"/>
    <mergeCell ref="A4:A5"/>
    <mergeCell ref="B4:B5"/>
    <mergeCell ref="F4:F5"/>
    <mergeCell ref="G4:G5"/>
    <mergeCell ref="A62:B62"/>
    <mergeCell ref="C4:C5"/>
    <mergeCell ref="D4:D5"/>
    <mergeCell ref="E4:E5"/>
  </mergeCells>
  <conditionalFormatting sqref="G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V63"/>
  <sheetViews>
    <sheetView zoomScalePageLayoutView="0" workbookViewId="0" topLeftCell="A1">
      <pane xSplit="2" ySplit="6" topLeftCell="C4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63" sqref="G63"/>
    </sheetView>
  </sheetViews>
  <sheetFormatPr defaultColWidth="9.140625" defaultRowHeight="12.75"/>
  <cols>
    <col min="1" max="1" width="7.00390625" style="0" customWidth="1"/>
    <col min="2" max="2" width="19.57421875" style="0" customWidth="1"/>
    <col min="4" max="4" width="9.140625" style="63" customWidth="1"/>
    <col min="6" max="6" width="9.140625" style="63" customWidth="1"/>
    <col min="8" max="8" width="9.140625" style="63" customWidth="1"/>
    <col min="10" max="10" width="9.140625" style="63" customWidth="1"/>
    <col min="12" max="12" width="9.140625" style="63" customWidth="1"/>
    <col min="13" max="22" width="0" style="0" hidden="1" customWidth="1"/>
  </cols>
  <sheetData>
    <row r="1" spans="1:12" ht="14.25" customHeight="1">
      <c r="A1" s="419" t="s">
        <v>504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25.5" customHeight="1">
      <c r="A3" s="37"/>
      <c r="B3" s="64" t="s">
        <v>66</v>
      </c>
      <c r="C3" s="36"/>
      <c r="D3" s="16"/>
      <c r="E3" s="38"/>
      <c r="F3" s="16"/>
      <c r="G3" s="38"/>
      <c r="H3" s="16"/>
      <c r="I3" s="418"/>
      <c r="J3" s="418"/>
      <c r="K3" s="418" t="s">
        <v>113</v>
      </c>
      <c r="L3" s="418"/>
    </row>
    <row r="4" spans="1:12" ht="24.75" customHeight="1">
      <c r="A4" s="423" t="s">
        <v>3</v>
      </c>
      <c r="B4" s="423" t="s">
        <v>4</v>
      </c>
      <c r="C4" s="426" t="s">
        <v>106</v>
      </c>
      <c r="D4" s="427"/>
      <c r="E4" s="421" t="s">
        <v>107</v>
      </c>
      <c r="F4" s="430"/>
      <c r="G4" s="430"/>
      <c r="H4" s="430"/>
      <c r="I4" s="430"/>
      <c r="J4" s="430"/>
      <c r="K4" s="430"/>
      <c r="L4" s="422"/>
    </row>
    <row r="5" spans="1:12" ht="24.75" customHeight="1">
      <c r="A5" s="424"/>
      <c r="B5" s="424"/>
      <c r="C5" s="428"/>
      <c r="D5" s="429"/>
      <c r="E5" s="421" t="s">
        <v>108</v>
      </c>
      <c r="F5" s="422"/>
      <c r="G5" s="421" t="s">
        <v>109</v>
      </c>
      <c r="H5" s="422"/>
      <c r="I5" s="421" t="s">
        <v>110</v>
      </c>
      <c r="J5" s="422"/>
      <c r="K5" s="421" t="s">
        <v>111</v>
      </c>
      <c r="L5" s="422"/>
    </row>
    <row r="6" spans="1:20" ht="15" customHeight="1">
      <c r="A6" s="425"/>
      <c r="B6" s="425"/>
      <c r="C6" s="2" t="s">
        <v>112</v>
      </c>
      <c r="D6" s="3" t="s">
        <v>90</v>
      </c>
      <c r="E6" s="2" t="s">
        <v>112</v>
      </c>
      <c r="F6" s="3" t="s">
        <v>90</v>
      </c>
      <c r="G6" s="2" t="s">
        <v>112</v>
      </c>
      <c r="H6" s="3" t="s">
        <v>90</v>
      </c>
      <c r="I6" s="2" t="s">
        <v>112</v>
      </c>
      <c r="J6" s="3" t="s">
        <v>90</v>
      </c>
      <c r="K6" s="2" t="s">
        <v>112</v>
      </c>
      <c r="L6" s="3" t="s">
        <v>90</v>
      </c>
      <c r="P6" t="s">
        <v>120</v>
      </c>
      <c r="T6" t="s">
        <v>121</v>
      </c>
    </row>
    <row r="7" spans="1:20" ht="15" customHeight="1">
      <c r="A7" s="52">
        <v>1</v>
      </c>
      <c r="B7" s="49" t="s">
        <v>10</v>
      </c>
      <c r="C7" s="50">
        <v>55572</v>
      </c>
      <c r="D7" s="4">
        <v>85518</v>
      </c>
      <c r="E7" s="50">
        <v>38183</v>
      </c>
      <c r="F7" s="4">
        <v>44349</v>
      </c>
      <c r="G7" s="50">
        <f>SC_24!M6+ST_25!M6</f>
        <v>9581</v>
      </c>
      <c r="H7" s="50">
        <f>SC_24!N6+ST_25!N6</f>
        <v>22365</v>
      </c>
      <c r="I7" s="50">
        <v>1953</v>
      </c>
      <c r="J7" s="4">
        <v>390</v>
      </c>
      <c r="K7" s="50">
        <v>459</v>
      </c>
      <c r="L7" s="4">
        <v>388</v>
      </c>
      <c r="M7">
        <f>'Weaker Section_7A'!K6+'Weaker Section_7A'!I6+'Weaker Section_7A'!G6+'Weaker Section_7A'!E6+'Weaker Section_7A'!C6</f>
        <v>4930</v>
      </c>
      <c r="N7">
        <f>K7+I7+G7+E7</f>
        <v>50176</v>
      </c>
      <c r="O7">
        <f>N7+M7</f>
        <v>55106</v>
      </c>
      <c r="P7">
        <f>O7-C7</f>
        <v>-466</v>
      </c>
      <c r="Q7" s="63">
        <f>'Weaker Section_7A'!L6+'Weaker Section_7A'!J6+'Weaker Section_7A'!H6+'Weaker Section_7A'!F6+'Weaker Section_7A'!D6</f>
        <v>3986</v>
      </c>
      <c r="R7" s="63">
        <f>L7+J7+H7+F7</f>
        <v>67492</v>
      </c>
      <c r="S7" s="63">
        <f>Q7+R7</f>
        <v>71478</v>
      </c>
      <c r="T7" s="63">
        <f>D7-S7</f>
        <v>14040</v>
      </c>
    </row>
    <row r="8" spans="1:20" ht="15" customHeight="1">
      <c r="A8" s="52">
        <v>2</v>
      </c>
      <c r="B8" s="49" t="s">
        <v>11</v>
      </c>
      <c r="C8" s="50">
        <v>657</v>
      </c>
      <c r="D8" s="4">
        <v>794</v>
      </c>
      <c r="E8" s="50">
        <v>407</v>
      </c>
      <c r="F8" s="4">
        <v>354</v>
      </c>
      <c r="G8" s="50">
        <f>SC_24!M7+ST_25!M7</f>
        <v>94</v>
      </c>
      <c r="H8" s="50">
        <f>SC_24!N7+ST_25!N7</f>
        <v>180</v>
      </c>
      <c r="I8" s="50">
        <v>12</v>
      </c>
      <c r="J8" s="4">
        <v>1</v>
      </c>
      <c r="K8" s="50">
        <v>0</v>
      </c>
      <c r="L8" s="4">
        <v>0</v>
      </c>
      <c r="M8">
        <f>'Weaker Section_7A'!K7+'Weaker Section_7A'!I7+'Weaker Section_7A'!G7+'Weaker Section_7A'!E7+'Weaker Section_7A'!C7</f>
        <v>0</v>
      </c>
      <c r="N8">
        <f aca="true" t="shared" si="0" ref="N8:N63">K8+I8+G8+E8</f>
        <v>513</v>
      </c>
      <c r="O8">
        <f aca="true" t="shared" si="1" ref="O8:O63">N8+M8</f>
        <v>513</v>
      </c>
      <c r="P8">
        <f aca="true" t="shared" si="2" ref="P8:P63">O8-C8</f>
        <v>-144</v>
      </c>
      <c r="Q8" s="63">
        <f>'Weaker Section_7A'!L7+'Weaker Section_7A'!J7+'Weaker Section_7A'!H7+'Weaker Section_7A'!F7+'Weaker Section_7A'!D7</f>
        <v>0</v>
      </c>
      <c r="R8" s="63">
        <f aca="true" t="shared" si="3" ref="R8:R63">L8+J8+H8+F8</f>
        <v>535</v>
      </c>
      <c r="S8" s="63">
        <f aca="true" t="shared" si="4" ref="S8:S63">Q8+R8</f>
        <v>535</v>
      </c>
      <c r="T8" s="63">
        <f aca="true" t="shared" si="5" ref="T8:T63">D8-S8</f>
        <v>259</v>
      </c>
    </row>
    <row r="9" spans="1:20" ht="15" customHeight="1">
      <c r="A9" s="52">
        <v>3</v>
      </c>
      <c r="B9" s="49" t="s">
        <v>12</v>
      </c>
      <c r="C9" s="50">
        <v>42464</v>
      </c>
      <c r="D9" s="4">
        <v>55952</v>
      </c>
      <c r="E9" s="50">
        <v>34289</v>
      </c>
      <c r="F9" s="4">
        <v>34309</v>
      </c>
      <c r="G9" s="50">
        <f>SC_24!M8+ST_25!M8</f>
        <v>26386</v>
      </c>
      <c r="H9" s="50">
        <f>SC_24!N8+ST_25!N8</f>
        <v>28843</v>
      </c>
      <c r="I9" s="50">
        <v>27</v>
      </c>
      <c r="J9" s="4">
        <v>315</v>
      </c>
      <c r="K9" s="50">
        <v>138</v>
      </c>
      <c r="L9" s="4">
        <v>1938</v>
      </c>
      <c r="M9">
        <f>'Weaker Section_7A'!K8+'Weaker Section_7A'!I8+'Weaker Section_7A'!G8+'Weaker Section_7A'!E8+'Weaker Section_7A'!C8</f>
        <v>3106</v>
      </c>
      <c r="N9">
        <f t="shared" si="0"/>
        <v>60840</v>
      </c>
      <c r="O9">
        <f t="shared" si="1"/>
        <v>63946</v>
      </c>
      <c r="P9">
        <f t="shared" si="2"/>
        <v>21482</v>
      </c>
      <c r="Q9" s="63">
        <f>'Weaker Section_7A'!L8+'Weaker Section_7A'!J8+'Weaker Section_7A'!H8+'Weaker Section_7A'!F8+'Weaker Section_7A'!D8</f>
        <v>1319</v>
      </c>
      <c r="R9" s="63">
        <f t="shared" si="3"/>
        <v>65405</v>
      </c>
      <c r="S9" s="63">
        <f t="shared" si="4"/>
        <v>66724</v>
      </c>
      <c r="T9" s="63">
        <f t="shared" si="5"/>
        <v>-10772</v>
      </c>
    </row>
    <row r="10" spans="1:20" ht="15" customHeight="1">
      <c r="A10" s="52">
        <v>4</v>
      </c>
      <c r="B10" s="49" t="s">
        <v>13</v>
      </c>
      <c r="C10" s="50">
        <v>80925</v>
      </c>
      <c r="D10" s="4">
        <v>369467</v>
      </c>
      <c r="E10" s="50">
        <v>92748</v>
      </c>
      <c r="F10" s="4">
        <v>95387</v>
      </c>
      <c r="G10" s="50">
        <f>SC_24!M9+ST_25!M9</f>
        <v>183614</v>
      </c>
      <c r="H10" s="50">
        <f>SC_24!N9+ST_25!N9</f>
        <v>297698</v>
      </c>
      <c r="I10" s="50">
        <v>554</v>
      </c>
      <c r="J10" s="4">
        <v>186</v>
      </c>
      <c r="K10" s="50">
        <v>9198</v>
      </c>
      <c r="L10" s="4">
        <v>4913</v>
      </c>
      <c r="M10">
        <f>'Weaker Section_7A'!K9+'Weaker Section_7A'!I9+'Weaker Section_7A'!G9+'Weaker Section_7A'!E9+'Weaker Section_7A'!C9</f>
        <v>19015</v>
      </c>
      <c r="N10">
        <f t="shared" si="0"/>
        <v>286114</v>
      </c>
      <c r="O10">
        <f t="shared" si="1"/>
        <v>305129</v>
      </c>
      <c r="P10">
        <f t="shared" si="2"/>
        <v>224204</v>
      </c>
      <c r="Q10" s="63">
        <f>'Weaker Section_7A'!L9+'Weaker Section_7A'!J9+'Weaker Section_7A'!H9+'Weaker Section_7A'!F9+'Weaker Section_7A'!D9</f>
        <v>48144</v>
      </c>
      <c r="R10" s="63">
        <f t="shared" si="3"/>
        <v>398184</v>
      </c>
      <c r="S10" s="63">
        <f t="shared" si="4"/>
        <v>446328</v>
      </c>
      <c r="T10" s="63">
        <f t="shared" si="5"/>
        <v>-76861</v>
      </c>
    </row>
    <row r="11" spans="1:20" ht="15" customHeight="1">
      <c r="A11" s="52">
        <v>5</v>
      </c>
      <c r="B11" s="49" t="s">
        <v>14</v>
      </c>
      <c r="C11" s="50">
        <v>46113</v>
      </c>
      <c r="D11" s="4">
        <v>56396</v>
      </c>
      <c r="E11" s="50">
        <v>26572</v>
      </c>
      <c r="F11" s="4">
        <v>42775</v>
      </c>
      <c r="G11" s="50">
        <f>SC_24!M10+ST_25!M10</f>
        <v>20775</v>
      </c>
      <c r="H11" s="50">
        <f>SC_24!N10+ST_25!N10</f>
        <v>29738</v>
      </c>
      <c r="I11" s="50">
        <v>97</v>
      </c>
      <c r="J11" s="4">
        <v>17</v>
      </c>
      <c r="K11" s="50">
        <v>361</v>
      </c>
      <c r="L11" s="4">
        <v>1555</v>
      </c>
      <c r="M11">
        <f>'Weaker Section_7A'!K10+'Weaker Section_7A'!I10+'Weaker Section_7A'!G10+'Weaker Section_7A'!E10+'Weaker Section_7A'!C10</f>
        <v>2546</v>
      </c>
      <c r="N11">
        <f t="shared" si="0"/>
        <v>47805</v>
      </c>
      <c r="O11">
        <f t="shared" si="1"/>
        <v>50351</v>
      </c>
      <c r="P11">
        <f t="shared" si="2"/>
        <v>4238</v>
      </c>
      <c r="Q11" s="63">
        <f>'Weaker Section_7A'!L10+'Weaker Section_7A'!J10+'Weaker Section_7A'!H10+'Weaker Section_7A'!F10+'Weaker Section_7A'!D10</f>
        <v>2429</v>
      </c>
      <c r="R11" s="63">
        <f t="shared" si="3"/>
        <v>74085</v>
      </c>
      <c r="S11" s="63">
        <f t="shared" si="4"/>
        <v>76514</v>
      </c>
      <c r="T11" s="63">
        <f t="shared" si="5"/>
        <v>-20118</v>
      </c>
    </row>
    <row r="12" spans="1:20" ht="15" customHeight="1">
      <c r="A12" s="52">
        <v>6</v>
      </c>
      <c r="B12" s="49" t="s">
        <v>15</v>
      </c>
      <c r="C12" s="50">
        <v>24632</v>
      </c>
      <c r="D12" s="4">
        <v>45135</v>
      </c>
      <c r="E12" s="50">
        <v>17886</v>
      </c>
      <c r="F12" s="4">
        <v>36416</v>
      </c>
      <c r="G12" s="50">
        <f>SC_24!M11+ST_25!M11</f>
        <v>4866</v>
      </c>
      <c r="H12" s="50">
        <f>SC_24!N11+ST_25!N11</f>
        <v>8950</v>
      </c>
      <c r="I12" s="50">
        <v>2304</v>
      </c>
      <c r="J12" s="4">
        <v>254</v>
      </c>
      <c r="K12" s="50">
        <v>139</v>
      </c>
      <c r="L12" s="4">
        <v>198</v>
      </c>
      <c r="M12">
        <f>'Weaker Section_7A'!K11+'Weaker Section_7A'!I11+'Weaker Section_7A'!G11+'Weaker Section_7A'!E11+'Weaker Section_7A'!C11</f>
        <v>1230</v>
      </c>
      <c r="N12">
        <f t="shared" si="0"/>
        <v>25195</v>
      </c>
      <c r="O12">
        <f t="shared" si="1"/>
        <v>26425</v>
      </c>
      <c r="P12">
        <f t="shared" si="2"/>
        <v>1793</v>
      </c>
      <c r="Q12" s="63">
        <f>'Weaker Section_7A'!L11+'Weaker Section_7A'!J11+'Weaker Section_7A'!H11+'Weaker Section_7A'!F11+'Weaker Section_7A'!D11</f>
        <v>1633</v>
      </c>
      <c r="R12" s="63">
        <f t="shared" si="3"/>
        <v>45818</v>
      </c>
      <c r="S12" s="63">
        <f t="shared" si="4"/>
        <v>47451</v>
      </c>
      <c r="T12" s="63">
        <f t="shared" si="5"/>
        <v>-2316</v>
      </c>
    </row>
    <row r="13" spans="1:20" ht="15" customHeight="1">
      <c r="A13" s="52">
        <v>7</v>
      </c>
      <c r="B13" s="49" t="s">
        <v>16</v>
      </c>
      <c r="C13" s="50">
        <v>179982</v>
      </c>
      <c r="D13" s="4">
        <v>363241</v>
      </c>
      <c r="E13" s="50">
        <v>60544</v>
      </c>
      <c r="F13" s="4">
        <v>112770</v>
      </c>
      <c r="G13" s="50">
        <f>SC_24!M12+ST_25!M12</f>
        <v>101126</v>
      </c>
      <c r="H13" s="50">
        <f>SC_24!N12+ST_25!N12</f>
        <v>123650</v>
      </c>
      <c r="I13" s="50">
        <v>543</v>
      </c>
      <c r="J13" s="4">
        <v>421</v>
      </c>
      <c r="K13" s="50">
        <v>9968</v>
      </c>
      <c r="L13" s="4">
        <v>10599</v>
      </c>
      <c r="M13">
        <f>'Weaker Section_7A'!K12+'Weaker Section_7A'!I12+'Weaker Section_7A'!G12+'Weaker Section_7A'!E12+'Weaker Section_7A'!C12</f>
        <v>56662</v>
      </c>
      <c r="N13">
        <f t="shared" si="0"/>
        <v>172181</v>
      </c>
      <c r="O13">
        <f t="shared" si="1"/>
        <v>228843</v>
      </c>
      <c r="P13">
        <f t="shared" si="2"/>
        <v>48861</v>
      </c>
      <c r="Q13" s="63">
        <f>'Weaker Section_7A'!L12+'Weaker Section_7A'!J12+'Weaker Section_7A'!H12+'Weaker Section_7A'!F12+'Weaker Section_7A'!D12</f>
        <v>51110</v>
      </c>
      <c r="R13" s="63">
        <f t="shared" si="3"/>
        <v>247440</v>
      </c>
      <c r="S13" s="63">
        <f t="shared" si="4"/>
        <v>298550</v>
      </c>
      <c r="T13" s="63">
        <f t="shared" si="5"/>
        <v>64691</v>
      </c>
    </row>
    <row r="14" spans="1:20" ht="15" customHeight="1">
      <c r="A14" s="52">
        <v>8</v>
      </c>
      <c r="B14" s="49" t="s">
        <v>17</v>
      </c>
      <c r="C14" s="50">
        <v>7206</v>
      </c>
      <c r="D14" s="4">
        <v>14351</v>
      </c>
      <c r="E14" s="50">
        <v>5234</v>
      </c>
      <c r="F14" s="4">
        <v>10156</v>
      </c>
      <c r="G14" s="50">
        <f>SC_24!M13+ST_25!M13</f>
        <v>908</v>
      </c>
      <c r="H14" s="50">
        <f>SC_24!N13+ST_25!N13</f>
        <v>1813</v>
      </c>
      <c r="I14" s="50">
        <v>17</v>
      </c>
      <c r="J14" s="4">
        <v>2</v>
      </c>
      <c r="K14" s="50">
        <v>77</v>
      </c>
      <c r="L14" s="4">
        <v>29</v>
      </c>
      <c r="M14">
        <f>'Weaker Section_7A'!K13+'Weaker Section_7A'!I13+'Weaker Section_7A'!G13+'Weaker Section_7A'!E13+'Weaker Section_7A'!C13</f>
        <v>876</v>
      </c>
      <c r="N14">
        <f t="shared" si="0"/>
        <v>6236</v>
      </c>
      <c r="O14">
        <f t="shared" si="1"/>
        <v>7112</v>
      </c>
      <c r="P14">
        <f t="shared" si="2"/>
        <v>-94</v>
      </c>
      <c r="Q14" s="63">
        <f>'Weaker Section_7A'!L13+'Weaker Section_7A'!J13+'Weaker Section_7A'!H13+'Weaker Section_7A'!F13+'Weaker Section_7A'!D13</f>
        <v>4083</v>
      </c>
      <c r="R14" s="63">
        <f t="shared" si="3"/>
        <v>12000</v>
      </c>
      <c r="S14" s="63">
        <f t="shared" si="4"/>
        <v>16083</v>
      </c>
      <c r="T14" s="63">
        <f t="shared" si="5"/>
        <v>-1732</v>
      </c>
    </row>
    <row r="15" spans="1:20" ht="15" customHeight="1">
      <c r="A15" s="52">
        <v>9</v>
      </c>
      <c r="B15" s="49" t="s">
        <v>18</v>
      </c>
      <c r="C15" s="50">
        <v>8698</v>
      </c>
      <c r="D15" s="4">
        <v>9258</v>
      </c>
      <c r="E15" s="50">
        <v>4658</v>
      </c>
      <c r="F15" s="4">
        <v>6559</v>
      </c>
      <c r="G15" s="50">
        <v>4177</v>
      </c>
      <c r="H15" s="50">
        <v>3798</v>
      </c>
      <c r="I15" s="50">
        <v>38</v>
      </c>
      <c r="J15" s="4">
        <v>7</v>
      </c>
      <c r="K15" s="50">
        <v>10</v>
      </c>
      <c r="L15" s="4">
        <v>12</v>
      </c>
      <c r="M15">
        <f>'Weaker Section_7A'!K14+'Weaker Section_7A'!I14+'Weaker Section_7A'!G14+'Weaker Section_7A'!E14+'Weaker Section_7A'!C14</f>
        <v>2054</v>
      </c>
      <c r="N15">
        <f t="shared" si="0"/>
        <v>8883</v>
      </c>
      <c r="O15">
        <f t="shared" si="1"/>
        <v>10937</v>
      </c>
      <c r="P15">
        <f t="shared" si="2"/>
        <v>2239</v>
      </c>
      <c r="Q15" s="63">
        <f>'Weaker Section_7A'!L14+'Weaker Section_7A'!J14+'Weaker Section_7A'!H14+'Weaker Section_7A'!F14+'Weaker Section_7A'!D14</f>
        <v>1063</v>
      </c>
      <c r="R15" s="63">
        <f t="shared" si="3"/>
        <v>10376</v>
      </c>
      <c r="S15" s="63">
        <f t="shared" si="4"/>
        <v>11439</v>
      </c>
      <c r="T15" s="63">
        <f t="shared" si="5"/>
        <v>-2181</v>
      </c>
    </row>
    <row r="16" spans="1:20" ht="15" customHeight="1">
      <c r="A16" s="52">
        <v>10</v>
      </c>
      <c r="B16" s="49" t="s">
        <v>19</v>
      </c>
      <c r="C16" s="50">
        <v>1990</v>
      </c>
      <c r="D16" s="4">
        <v>3819</v>
      </c>
      <c r="E16" s="50">
        <v>1227</v>
      </c>
      <c r="F16" s="4">
        <v>2694</v>
      </c>
      <c r="G16" s="50">
        <f>SC_24!M15+ST_25!M15</f>
        <v>2132</v>
      </c>
      <c r="H16" s="50">
        <f>SC_24!N15+ST_25!N15</f>
        <v>1112</v>
      </c>
      <c r="I16" s="50">
        <v>2</v>
      </c>
      <c r="J16" s="4">
        <v>3</v>
      </c>
      <c r="K16" s="50">
        <v>24</v>
      </c>
      <c r="L16" s="4">
        <v>17</v>
      </c>
      <c r="M16">
        <f>'Weaker Section_7A'!K15+'Weaker Section_7A'!I15+'Weaker Section_7A'!G15+'Weaker Section_7A'!E15+'Weaker Section_7A'!C15</f>
        <v>444</v>
      </c>
      <c r="N16">
        <f t="shared" si="0"/>
        <v>3385</v>
      </c>
      <c r="O16">
        <f t="shared" si="1"/>
        <v>3829</v>
      </c>
      <c r="P16">
        <f t="shared" si="2"/>
        <v>1839</v>
      </c>
      <c r="Q16" s="63">
        <f>'Weaker Section_7A'!L15+'Weaker Section_7A'!J15+'Weaker Section_7A'!H15+'Weaker Section_7A'!F15+'Weaker Section_7A'!D15</f>
        <v>411</v>
      </c>
      <c r="R16" s="63">
        <f t="shared" si="3"/>
        <v>3826</v>
      </c>
      <c r="S16" s="63">
        <f t="shared" si="4"/>
        <v>4237</v>
      </c>
      <c r="T16" s="63">
        <f t="shared" si="5"/>
        <v>-418</v>
      </c>
    </row>
    <row r="17" spans="1:20" ht="15" customHeight="1">
      <c r="A17" s="52">
        <v>11</v>
      </c>
      <c r="B17" s="49" t="s">
        <v>20</v>
      </c>
      <c r="C17" s="50">
        <v>1835</v>
      </c>
      <c r="D17" s="4">
        <v>2073</v>
      </c>
      <c r="E17" s="50">
        <v>2106</v>
      </c>
      <c r="F17" s="4">
        <v>3018</v>
      </c>
      <c r="G17" s="50">
        <f>SC_24!M16+ST_25!M16</f>
        <v>598</v>
      </c>
      <c r="H17" s="50">
        <f>SC_24!N16+ST_25!N16</f>
        <v>398</v>
      </c>
      <c r="I17" s="50">
        <v>449</v>
      </c>
      <c r="J17" s="4">
        <v>89</v>
      </c>
      <c r="K17" s="50">
        <v>64</v>
      </c>
      <c r="L17" s="4">
        <v>39</v>
      </c>
      <c r="M17">
        <f>'Weaker Section_7A'!K16+'Weaker Section_7A'!I16+'Weaker Section_7A'!G16+'Weaker Section_7A'!E16+'Weaker Section_7A'!C16</f>
        <v>826</v>
      </c>
      <c r="N17">
        <f t="shared" si="0"/>
        <v>3217</v>
      </c>
      <c r="O17">
        <f t="shared" si="1"/>
        <v>4043</v>
      </c>
      <c r="P17">
        <f t="shared" si="2"/>
        <v>2208</v>
      </c>
      <c r="Q17" s="63">
        <f>'Weaker Section_7A'!L16+'Weaker Section_7A'!J16+'Weaker Section_7A'!H16+'Weaker Section_7A'!F16+'Weaker Section_7A'!D16</f>
        <v>1218</v>
      </c>
      <c r="R17" s="63">
        <f t="shared" si="3"/>
        <v>3544</v>
      </c>
      <c r="S17" s="63">
        <f t="shared" si="4"/>
        <v>4762</v>
      </c>
      <c r="T17" s="63">
        <f t="shared" si="5"/>
        <v>-2689</v>
      </c>
    </row>
    <row r="18" spans="1:20" ht="15" customHeight="1">
      <c r="A18" s="52">
        <v>12</v>
      </c>
      <c r="B18" s="49" t="s">
        <v>21</v>
      </c>
      <c r="C18" s="50">
        <v>2550</v>
      </c>
      <c r="D18" s="4">
        <v>4452</v>
      </c>
      <c r="E18" s="50">
        <v>0</v>
      </c>
      <c r="F18" s="4">
        <v>0</v>
      </c>
      <c r="G18" s="50">
        <f>SC_24!M17+ST_25!M17</f>
        <v>1971</v>
      </c>
      <c r="H18" s="50">
        <f>SC_24!N17+ST_25!N17</f>
        <v>2623</v>
      </c>
      <c r="I18" s="50">
        <v>0</v>
      </c>
      <c r="J18" s="4">
        <v>0</v>
      </c>
      <c r="K18" s="50">
        <v>0</v>
      </c>
      <c r="L18" s="4">
        <v>0</v>
      </c>
      <c r="M18">
        <f>'Weaker Section_7A'!K17+'Weaker Section_7A'!I17+'Weaker Section_7A'!G17+'Weaker Section_7A'!E17+'Weaker Section_7A'!C17</f>
        <v>244</v>
      </c>
      <c r="N18">
        <f t="shared" si="0"/>
        <v>1971</v>
      </c>
      <c r="O18">
        <f t="shared" si="1"/>
        <v>2215</v>
      </c>
      <c r="P18">
        <f t="shared" si="2"/>
        <v>-335</v>
      </c>
      <c r="Q18" s="63">
        <f>'Weaker Section_7A'!L17+'Weaker Section_7A'!J17+'Weaker Section_7A'!H17+'Weaker Section_7A'!F17+'Weaker Section_7A'!D17</f>
        <v>150</v>
      </c>
      <c r="R18" s="63">
        <f t="shared" si="3"/>
        <v>2623</v>
      </c>
      <c r="S18" s="63">
        <f t="shared" si="4"/>
        <v>2773</v>
      </c>
      <c r="T18" s="63">
        <f t="shared" si="5"/>
        <v>1679</v>
      </c>
    </row>
    <row r="19" spans="1:20" ht="15" customHeight="1">
      <c r="A19" s="52">
        <v>13</v>
      </c>
      <c r="B19" s="49" t="s">
        <v>22</v>
      </c>
      <c r="C19" s="50">
        <v>12804</v>
      </c>
      <c r="D19" s="4">
        <v>28267</v>
      </c>
      <c r="E19" s="50">
        <v>8169</v>
      </c>
      <c r="F19" s="4">
        <v>16009</v>
      </c>
      <c r="G19" s="50">
        <f>SC_24!M18+ST_25!M18</f>
        <v>4237</v>
      </c>
      <c r="H19" s="50">
        <f>SC_24!N18+ST_25!N18</f>
        <v>26097</v>
      </c>
      <c r="I19" s="50">
        <v>31</v>
      </c>
      <c r="J19" s="4">
        <v>63</v>
      </c>
      <c r="K19" s="50">
        <v>0</v>
      </c>
      <c r="L19" s="4">
        <v>0</v>
      </c>
      <c r="M19">
        <f>'Weaker Section_7A'!K18+'Weaker Section_7A'!I18+'Weaker Section_7A'!G18+'Weaker Section_7A'!E18+'Weaker Section_7A'!C18</f>
        <v>1760</v>
      </c>
      <c r="N19">
        <f t="shared" si="0"/>
        <v>12437</v>
      </c>
      <c r="O19">
        <f t="shared" si="1"/>
        <v>14197</v>
      </c>
      <c r="P19">
        <f t="shared" si="2"/>
        <v>1393</v>
      </c>
      <c r="Q19" s="63">
        <f>'Weaker Section_7A'!L18+'Weaker Section_7A'!J18+'Weaker Section_7A'!H18+'Weaker Section_7A'!F18+'Weaker Section_7A'!D18</f>
        <v>585</v>
      </c>
      <c r="R19" s="63">
        <f t="shared" si="3"/>
        <v>42169</v>
      </c>
      <c r="S19" s="63">
        <f t="shared" si="4"/>
        <v>42754</v>
      </c>
      <c r="T19" s="63">
        <f t="shared" si="5"/>
        <v>-14487</v>
      </c>
    </row>
    <row r="20" spans="1:20" ht="15" customHeight="1">
      <c r="A20" s="52">
        <v>14</v>
      </c>
      <c r="B20" s="49" t="s">
        <v>23</v>
      </c>
      <c r="C20" s="50">
        <v>6910</v>
      </c>
      <c r="D20" s="4">
        <v>8436</v>
      </c>
      <c r="E20" s="50">
        <v>6726</v>
      </c>
      <c r="F20" s="4">
        <v>5984</v>
      </c>
      <c r="G20" s="50">
        <f>SC_24!M19+ST_25!M19</f>
        <v>400</v>
      </c>
      <c r="H20" s="50">
        <f>SC_24!N19+ST_25!N19</f>
        <v>2625</v>
      </c>
      <c r="I20" s="50">
        <v>86</v>
      </c>
      <c r="J20" s="4">
        <v>37</v>
      </c>
      <c r="K20" s="50">
        <v>0</v>
      </c>
      <c r="L20" s="4">
        <v>0</v>
      </c>
      <c r="M20">
        <f>'Weaker Section_7A'!K19+'Weaker Section_7A'!I19+'Weaker Section_7A'!G19+'Weaker Section_7A'!E19+'Weaker Section_7A'!C19</f>
        <v>138</v>
      </c>
      <c r="N20">
        <f t="shared" si="0"/>
        <v>7212</v>
      </c>
      <c r="O20">
        <f t="shared" si="1"/>
        <v>7350</v>
      </c>
      <c r="P20">
        <f t="shared" si="2"/>
        <v>440</v>
      </c>
      <c r="Q20" s="63">
        <f>'Weaker Section_7A'!L19+'Weaker Section_7A'!J19+'Weaker Section_7A'!H19+'Weaker Section_7A'!F19+'Weaker Section_7A'!D19</f>
        <v>219</v>
      </c>
      <c r="R20" s="63">
        <f t="shared" si="3"/>
        <v>8646</v>
      </c>
      <c r="S20" s="63">
        <f t="shared" si="4"/>
        <v>8865</v>
      </c>
      <c r="T20" s="63">
        <f t="shared" si="5"/>
        <v>-429</v>
      </c>
    </row>
    <row r="21" spans="1:20" ht="15" customHeight="1">
      <c r="A21" s="52">
        <v>15</v>
      </c>
      <c r="B21" s="49" t="s">
        <v>24</v>
      </c>
      <c r="C21" s="50">
        <v>135162</v>
      </c>
      <c r="D21" s="4">
        <v>120605</v>
      </c>
      <c r="E21" s="50">
        <v>99134</v>
      </c>
      <c r="F21" s="4">
        <v>88403</v>
      </c>
      <c r="G21" s="50">
        <f>SC_24!M20+ST_25!M20</f>
        <v>25408</v>
      </c>
      <c r="H21" s="50">
        <f>SC_24!N20+ST_25!N20</f>
        <v>26382</v>
      </c>
      <c r="I21" s="50">
        <v>634</v>
      </c>
      <c r="J21" s="4">
        <v>58</v>
      </c>
      <c r="K21" s="50">
        <v>3082</v>
      </c>
      <c r="L21" s="4">
        <v>2013</v>
      </c>
      <c r="M21">
        <f>'Weaker Section_7A'!K20+'Weaker Section_7A'!I20+'Weaker Section_7A'!G20+'Weaker Section_7A'!E20+'Weaker Section_7A'!C20</f>
        <v>3385</v>
      </c>
      <c r="N21">
        <f t="shared" si="0"/>
        <v>128258</v>
      </c>
      <c r="O21">
        <f t="shared" si="1"/>
        <v>131643</v>
      </c>
      <c r="P21">
        <f t="shared" si="2"/>
        <v>-3519</v>
      </c>
      <c r="Q21" s="63">
        <f>'Weaker Section_7A'!L20+'Weaker Section_7A'!J20+'Weaker Section_7A'!H20+'Weaker Section_7A'!F20+'Weaker Section_7A'!D20</f>
        <v>3867</v>
      </c>
      <c r="R21" s="63">
        <f t="shared" si="3"/>
        <v>116856</v>
      </c>
      <c r="S21" s="63">
        <f t="shared" si="4"/>
        <v>120723</v>
      </c>
      <c r="T21" s="63">
        <f t="shared" si="5"/>
        <v>-118</v>
      </c>
    </row>
    <row r="22" spans="1:20" ht="15" customHeight="1">
      <c r="A22" s="52">
        <v>16</v>
      </c>
      <c r="B22" s="49" t="s">
        <v>25</v>
      </c>
      <c r="C22" s="50">
        <v>9604</v>
      </c>
      <c r="D22" s="4">
        <v>12470</v>
      </c>
      <c r="E22" s="50">
        <v>3247</v>
      </c>
      <c r="F22" s="4">
        <v>2900</v>
      </c>
      <c r="G22" s="50">
        <f>SC_24!M21+ST_25!M21</f>
        <v>6055</v>
      </c>
      <c r="H22" s="50">
        <f>SC_24!N21+ST_25!N21</f>
        <v>5990</v>
      </c>
      <c r="I22" s="50">
        <v>8</v>
      </c>
      <c r="J22" s="4">
        <v>1</v>
      </c>
      <c r="K22" s="50">
        <v>190</v>
      </c>
      <c r="L22" s="4">
        <v>153</v>
      </c>
      <c r="M22">
        <f>'Weaker Section_7A'!K21+'Weaker Section_7A'!I21+'Weaker Section_7A'!G21+'Weaker Section_7A'!E21+'Weaker Section_7A'!C21</f>
        <v>3016</v>
      </c>
      <c r="N22">
        <f t="shared" si="0"/>
        <v>9500</v>
      </c>
      <c r="O22">
        <f t="shared" si="1"/>
        <v>12516</v>
      </c>
      <c r="P22">
        <f t="shared" si="2"/>
        <v>2912</v>
      </c>
      <c r="Q22" s="63">
        <f>'Weaker Section_7A'!L21+'Weaker Section_7A'!J21+'Weaker Section_7A'!H21+'Weaker Section_7A'!F21+'Weaker Section_7A'!D21</f>
        <v>769</v>
      </c>
      <c r="R22" s="63">
        <f t="shared" si="3"/>
        <v>9044</v>
      </c>
      <c r="S22" s="63">
        <f t="shared" si="4"/>
        <v>9813</v>
      </c>
      <c r="T22" s="63">
        <f t="shared" si="5"/>
        <v>2657</v>
      </c>
    </row>
    <row r="23" spans="1:20" ht="15" customHeight="1">
      <c r="A23" s="52">
        <v>17</v>
      </c>
      <c r="B23" s="49" t="s">
        <v>26</v>
      </c>
      <c r="C23" s="50">
        <v>54203</v>
      </c>
      <c r="D23" s="4">
        <v>22285</v>
      </c>
      <c r="E23" s="50">
        <v>27969</v>
      </c>
      <c r="F23" s="4">
        <v>12012</v>
      </c>
      <c r="G23" s="50">
        <f>SC_24!M22+ST_25!M22</f>
        <v>22338</v>
      </c>
      <c r="H23" s="50">
        <f>SC_24!N22+ST_25!N22</f>
        <v>22955</v>
      </c>
      <c r="I23" s="50">
        <v>4371</v>
      </c>
      <c r="J23" s="4">
        <v>64711</v>
      </c>
      <c r="K23" s="50">
        <v>5401</v>
      </c>
      <c r="L23" s="4">
        <v>9817</v>
      </c>
      <c r="M23">
        <f>'Weaker Section_7A'!K22+'Weaker Section_7A'!I22+'Weaker Section_7A'!G22+'Weaker Section_7A'!E22+'Weaker Section_7A'!C22</f>
        <v>39835</v>
      </c>
      <c r="N23">
        <f t="shared" si="0"/>
        <v>60079</v>
      </c>
      <c r="O23">
        <f t="shared" si="1"/>
        <v>99914</v>
      </c>
      <c r="P23">
        <f t="shared" si="2"/>
        <v>45711</v>
      </c>
      <c r="Q23" s="63">
        <f>'Weaker Section_7A'!L22+'Weaker Section_7A'!J22+'Weaker Section_7A'!H22+'Weaker Section_7A'!F22+'Weaker Section_7A'!D22</f>
        <v>11427</v>
      </c>
      <c r="R23" s="63">
        <f t="shared" si="3"/>
        <v>109495</v>
      </c>
      <c r="S23" s="63">
        <f t="shared" si="4"/>
        <v>120922</v>
      </c>
      <c r="T23" s="63">
        <f t="shared" si="5"/>
        <v>-98637</v>
      </c>
    </row>
    <row r="24" spans="1:20" ht="15" customHeight="1">
      <c r="A24" s="52">
        <v>18</v>
      </c>
      <c r="B24" s="49" t="s">
        <v>27</v>
      </c>
      <c r="C24" s="50">
        <v>84441</v>
      </c>
      <c r="D24" s="4">
        <v>110657</v>
      </c>
      <c r="E24" s="50">
        <v>67024</v>
      </c>
      <c r="F24" s="4">
        <v>98021</v>
      </c>
      <c r="G24" s="50">
        <f>SC_24!M23+ST_25!M23</f>
        <v>43975</v>
      </c>
      <c r="H24" s="50">
        <f>SC_24!N23+ST_25!N23</f>
        <v>47822</v>
      </c>
      <c r="I24" s="50">
        <v>405</v>
      </c>
      <c r="J24" s="4">
        <v>52</v>
      </c>
      <c r="K24" s="50">
        <v>6355</v>
      </c>
      <c r="L24" s="4">
        <v>3192</v>
      </c>
      <c r="M24">
        <f>'Weaker Section_7A'!K23+'Weaker Section_7A'!I23+'Weaker Section_7A'!G23+'Weaker Section_7A'!E23+'Weaker Section_7A'!C23</f>
        <v>10302</v>
      </c>
      <c r="N24">
        <f t="shared" si="0"/>
        <v>117759</v>
      </c>
      <c r="O24">
        <f t="shared" si="1"/>
        <v>128061</v>
      </c>
      <c r="P24">
        <f t="shared" si="2"/>
        <v>43620</v>
      </c>
      <c r="Q24" s="63">
        <f>'Weaker Section_7A'!L23+'Weaker Section_7A'!J23+'Weaker Section_7A'!H23+'Weaker Section_7A'!F23+'Weaker Section_7A'!D23</f>
        <v>4527</v>
      </c>
      <c r="R24" s="63">
        <f t="shared" si="3"/>
        <v>149087</v>
      </c>
      <c r="S24" s="63">
        <f t="shared" si="4"/>
        <v>153614</v>
      </c>
      <c r="T24" s="63">
        <f t="shared" si="5"/>
        <v>-42957</v>
      </c>
    </row>
    <row r="25" spans="1:20" ht="15" customHeight="1">
      <c r="A25" s="52">
        <v>19</v>
      </c>
      <c r="B25" s="49" t="s">
        <v>28</v>
      </c>
      <c r="C25" s="50">
        <v>664</v>
      </c>
      <c r="D25" s="4">
        <v>1216</v>
      </c>
      <c r="E25" s="50">
        <v>5</v>
      </c>
      <c r="F25" s="4">
        <v>8</v>
      </c>
      <c r="G25" s="50">
        <f>SC_24!M24+ST_25!M24</f>
        <v>133</v>
      </c>
      <c r="H25" s="50">
        <f>SC_24!N24+ST_25!N24</f>
        <v>233</v>
      </c>
      <c r="I25" s="50">
        <v>6</v>
      </c>
      <c r="J25" s="4">
        <v>4</v>
      </c>
      <c r="K25" s="50">
        <v>12</v>
      </c>
      <c r="L25" s="4">
        <v>3</v>
      </c>
      <c r="M25">
        <f>'Weaker Section_7A'!K24+'Weaker Section_7A'!I24+'Weaker Section_7A'!G24+'Weaker Section_7A'!E24+'Weaker Section_7A'!C24</f>
        <v>188</v>
      </c>
      <c r="N25">
        <f t="shared" si="0"/>
        <v>156</v>
      </c>
      <c r="O25">
        <f t="shared" si="1"/>
        <v>344</v>
      </c>
      <c r="P25">
        <f t="shared" si="2"/>
        <v>-320</v>
      </c>
      <c r="Q25" s="63">
        <f>'Weaker Section_7A'!L24+'Weaker Section_7A'!J24+'Weaker Section_7A'!H24+'Weaker Section_7A'!F24+'Weaker Section_7A'!D24</f>
        <v>77</v>
      </c>
      <c r="R25" s="63">
        <f t="shared" si="3"/>
        <v>248</v>
      </c>
      <c r="S25" s="63">
        <f t="shared" si="4"/>
        <v>325</v>
      </c>
      <c r="T25" s="63">
        <f t="shared" si="5"/>
        <v>891</v>
      </c>
    </row>
    <row r="26" spans="1:20" ht="15" customHeight="1">
      <c r="A26" s="52">
        <v>20</v>
      </c>
      <c r="B26" s="49" t="s">
        <v>29</v>
      </c>
      <c r="C26" s="50">
        <v>1195</v>
      </c>
      <c r="D26" s="4">
        <v>13827</v>
      </c>
      <c r="E26" s="50">
        <v>4531</v>
      </c>
      <c r="F26" s="4">
        <v>7343</v>
      </c>
      <c r="G26" s="50">
        <f>SC_24!M25+ST_25!M25</f>
        <v>439</v>
      </c>
      <c r="H26" s="50">
        <f>SC_24!N25+ST_25!N25</f>
        <v>127</v>
      </c>
      <c r="I26" s="50">
        <v>56</v>
      </c>
      <c r="J26" s="4">
        <v>29</v>
      </c>
      <c r="K26" s="50">
        <v>0</v>
      </c>
      <c r="L26" s="4">
        <v>0</v>
      </c>
      <c r="M26">
        <f>'Weaker Section_7A'!K25+'Weaker Section_7A'!I25+'Weaker Section_7A'!G25+'Weaker Section_7A'!E25+'Weaker Section_7A'!C25</f>
        <v>15</v>
      </c>
      <c r="N26">
        <f t="shared" si="0"/>
        <v>5026</v>
      </c>
      <c r="O26">
        <f t="shared" si="1"/>
        <v>5041</v>
      </c>
      <c r="P26">
        <f t="shared" si="2"/>
        <v>3846</v>
      </c>
      <c r="Q26" s="63">
        <f>'Weaker Section_7A'!L25+'Weaker Section_7A'!J25+'Weaker Section_7A'!H25+'Weaker Section_7A'!F25+'Weaker Section_7A'!D25</f>
        <v>55</v>
      </c>
      <c r="R26" s="63">
        <f t="shared" si="3"/>
        <v>7499</v>
      </c>
      <c r="S26" s="63">
        <f t="shared" si="4"/>
        <v>7554</v>
      </c>
      <c r="T26" s="63">
        <f t="shared" si="5"/>
        <v>6273</v>
      </c>
    </row>
    <row r="27" spans="1:20" ht="15" customHeight="1">
      <c r="A27" s="52">
        <v>21</v>
      </c>
      <c r="B27" s="49" t="s">
        <v>30</v>
      </c>
      <c r="C27" s="50">
        <v>6</v>
      </c>
      <c r="D27" s="4">
        <v>9</v>
      </c>
      <c r="E27" s="50">
        <v>0</v>
      </c>
      <c r="F27" s="4">
        <v>0</v>
      </c>
      <c r="G27" s="50">
        <f>SC_24!M26+ST_25!M26</f>
        <v>5</v>
      </c>
      <c r="H27" s="50">
        <f>SC_24!N26+ST_25!N26</f>
        <v>5</v>
      </c>
      <c r="I27" s="50">
        <v>0</v>
      </c>
      <c r="J27" s="4">
        <v>0</v>
      </c>
      <c r="K27" s="50">
        <v>0</v>
      </c>
      <c r="L27" s="4">
        <v>0</v>
      </c>
      <c r="M27">
        <f>'Weaker Section_7A'!K26+'Weaker Section_7A'!I26+'Weaker Section_7A'!G26+'Weaker Section_7A'!E26+'Weaker Section_7A'!C26</f>
        <v>1</v>
      </c>
      <c r="N27">
        <f t="shared" si="0"/>
        <v>5</v>
      </c>
      <c r="O27">
        <f t="shared" si="1"/>
        <v>6</v>
      </c>
      <c r="P27">
        <f t="shared" si="2"/>
        <v>0</v>
      </c>
      <c r="Q27" s="63">
        <f>'Weaker Section_7A'!L26+'Weaker Section_7A'!J26+'Weaker Section_7A'!H26+'Weaker Section_7A'!F26+'Weaker Section_7A'!D26</f>
        <v>5</v>
      </c>
      <c r="R27" s="63">
        <f t="shared" si="3"/>
        <v>5</v>
      </c>
      <c r="S27" s="63">
        <f t="shared" si="4"/>
        <v>10</v>
      </c>
      <c r="T27" s="63">
        <f t="shared" si="5"/>
        <v>-1</v>
      </c>
    </row>
    <row r="28" spans="1:20" ht="15" customHeight="1">
      <c r="A28" s="2"/>
      <c r="B28" s="2" t="s">
        <v>31</v>
      </c>
      <c r="C28" s="51">
        <f>SUM(C7:C27)</f>
        <v>757613</v>
      </c>
      <c r="D28" s="51">
        <f>SUM(D7:D27)</f>
        <v>1328228</v>
      </c>
      <c r="E28" s="51">
        <f aca="true" t="shared" si="6" ref="E28:L28">SUM(E7:E27)</f>
        <v>500659</v>
      </c>
      <c r="F28" s="51">
        <f t="shared" si="6"/>
        <v>619467</v>
      </c>
      <c r="G28" s="51">
        <f t="shared" si="6"/>
        <v>459218</v>
      </c>
      <c r="H28" s="51">
        <f t="shared" si="6"/>
        <v>653404</v>
      </c>
      <c r="I28" s="51">
        <f t="shared" si="6"/>
        <v>11593</v>
      </c>
      <c r="J28" s="51">
        <f t="shared" si="6"/>
        <v>66640</v>
      </c>
      <c r="K28" s="51">
        <f t="shared" si="6"/>
        <v>35478</v>
      </c>
      <c r="L28" s="51">
        <f t="shared" si="6"/>
        <v>34866</v>
      </c>
      <c r="M28">
        <f>'Weaker Section_7A'!K27+'Weaker Section_7A'!I27+'Weaker Section_7A'!G27+'Weaker Section_7A'!E27+'Weaker Section_7A'!C27</f>
        <v>150573</v>
      </c>
      <c r="N28">
        <f t="shared" si="0"/>
        <v>1006948</v>
      </c>
      <c r="O28">
        <f t="shared" si="1"/>
        <v>1157521</v>
      </c>
      <c r="P28">
        <f t="shared" si="2"/>
        <v>399908</v>
      </c>
      <c r="Q28" s="63">
        <f>'Weaker Section_7A'!L27+'Weaker Section_7A'!J27+'Weaker Section_7A'!H27+'Weaker Section_7A'!F27+'Weaker Section_7A'!D27</f>
        <v>137077</v>
      </c>
      <c r="R28" s="63">
        <f t="shared" si="3"/>
        <v>1374377</v>
      </c>
      <c r="S28" s="63">
        <f t="shared" si="4"/>
        <v>1511454</v>
      </c>
      <c r="T28" s="63">
        <f t="shared" si="5"/>
        <v>-183226</v>
      </c>
    </row>
    <row r="29" spans="1:20" ht="15" customHeight="1">
      <c r="A29" s="52">
        <v>22</v>
      </c>
      <c r="B29" s="49" t="s">
        <v>32</v>
      </c>
      <c r="C29" s="50">
        <v>25</v>
      </c>
      <c r="D29" s="4">
        <v>18</v>
      </c>
      <c r="E29" s="50">
        <v>0</v>
      </c>
      <c r="F29" s="4">
        <v>0</v>
      </c>
      <c r="G29" s="50">
        <f>SC_24!M28+ST_25!M28</f>
        <v>5</v>
      </c>
      <c r="H29" s="50">
        <f>SC_24!N28+ST_25!N28</f>
        <v>2</v>
      </c>
      <c r="I29" s="50">
        <v>3</v>
      </c>
      <c r="J29" s="4">
        <v>2</v>
      </c>
      <c r="K29" s="50">
        <v>8</v>
      </c>
      <c r="L29" s="4">
        <v>4</v>
      </c>
      <c r="M29">
        <f>'Weaker Section_7A'!K28+'Weaker Section_7A'!I28+'Weaker Section_7A'!G28+'Weaker Section_7A'!E28+'Weaker Section_7A'!C28</f>
        <v>18</v>
      </c>
      <c r="N29">
        <f t="shared" si="0"/>
        <v>16</v>
      </c>
      <c r="O29">
        <f t="shared" si="1"/>
        <v>34</v>
      </c>
      <c r="P29">
        <f t="shared" si="2"/>
        <v>9</v>
      </c>
      <c r="Q29" s="63">
        <f>'Weaker Section_7A'!L28+'Weaker Section_7A'!J28+'Weaker Section_7A'!H28+'Weaker Section_7A'!F28+'Weaker Section_7A'!D28</f>
        <v>20</v>
      </c>
      <c r="R29" s="63">
        <f t="shared" si="3"/>
        <v>8</v>
      </c>
      <c r="S29" s="63">
        <f t="shared" si="4"/>
        <v>28</v>
      </c>
      <c r="T29" s="63">
        <f t="shared" si="5"/>
        <v>-10</v>
      </c>
    </row>
    <row r="30" spans="1:20" ht="15" customHeight="1">
      <c r="A30" s="52">
        <v>23</v>
      </c>
      <c r="B30" s="49" t="s">
        <v>33</v>
      </c>
      <c r="C30" s="50">
        <v>14</v>
      </c>
      <c r="D30" s="4">
        <v>24</v>
      </c>
      <c r="E30" s="50">
        <v>0</v>
      </c>
      <c r="F30" s="4">
        <v>0</v>
      </c>
      <c r="G30" s="50">
        <f>SC_24!M29+ST_25!M29</f>
        <v>0</v>
      </c>
      <c r="H30" s="50">
        <f>SC_24!N29+ST_25!N29</f>
        <v>0</v>
      </c>
      <c r="I30" s="50">
        <v>2</v>
      </c>
      <c r="J30" s="4">
        <v>0</v>
      </c>
      <c r="K30" s="50">
        <v>0</v>
      </c>
      <c r="L30" s="4">
        <v>0</v>
      </c>
      <c r="M30">
        <f>'Weaker Section_7A'!K29+'Weaker Section_7A'!I29+'Weaker Section_7A'!G29+'Weaker Section_7A'!E29+'Weaker Section_7A'!C29</f>
        <v>0</v>
      </c>
      <c r="N30">
        <f t="shared" si="0"/>
        <v>2</v>
      </c>
      <c r="O30">
        <f t="shared" si="1"/>
        <v>2</v>
      </c>
      <c r="P30">
        <f t="shared" si="2"/>
        <v>-12</v>
      </c>
      <c r="Q30" s="63">
        <f>'Weaker Section_7A'!L29+'Weaker Section_7A'!J29+'Weaker Section_7A'!H29+'Weaker Section_7A'!F29+'Weaker Section_7A'!D29</f>
        <v>0</v>
      </c>
      <c r="R30" s="63">
        <f t="shared" si="3"/>
        <v>0</v>
      </c>
      <c r="S30" s="63">
        <f t="shared" si="4"/>
        <v>0</v>
      </c>
      <c r="T30" s="63">
        <f t="shared" si="5"/>
        <v>24</v>
      </c>
    </row>
    <row r="31" spans="1:20" ht="15" customHeight="1">
      <c r="A31" s="52">
        <v>24</v>
      </c>
      <c r="B31" s="49" t="s">
        <v>34</v>
      </c>
      <c r="C31" s="50">
        <v>607</v>
      </c>
      <c r="D31" s="4">
        <v>297</v>
      </c>
      <c r="E31" s="50">
        <v>0</v>
      </c>
      <c r="F31" s="4">
        <v>0</v>
      </c>
      <c r="G31" s="50">
        <f>SC_24!M30+ST_25!M30</f>
        <v>344</v>
      </c>
      <c r="H31" s="50">
        <f>SC_24!N30+ST_25!N30</f>
        <v>217</v>
      </c>
      <c r="I31" s="50">
        <v>120</v>
      </c>
      <c r="J31" s="4">
        <v>8</v>
      </c>
      <c r="K31" s="50">
        <v>62</v>
      </c>
      <c r="L31" s="4">
        <v>31</v>
      </c>
      <c r="M31">
        <f>'Weaker Section_7A'!K30+'Weaker Section_7A'!I30+'Weaker Section_7A'!G30+'Weaker Section_7A'!E30+'Weaker Section_7A'!C30</f>
        <v>155</v>
      </c>
      <c r="N31">
        <f t="shared" si="0"/>
        <v>526</v>
      </c>
      <c r="O31">
        <f t="shared" si="1"/>
        <v>681</v>
      </c>
      <c r="P31">
        <f t="shared" si="2"/>
        <v>74</v>
      </c>
      <c r="Q31" s="63">
        <f>'Weaker Section_7A'!L30+'Weaker Section_7A'!J30+'Weaker Section_7A'!H30+'Weaker Section_7A'!F30+'Weaker Section_7A'!D30</f>
        <v>53</v>
      </c>
      <c r="R31" s="63">
        <f t="shared" si="3"/>
        <v>256</v>
      </c>
      <c r="S31" s="63">
        <f t="shared" si="4"/>
        <v>309</v>
      </c>
      <c r="T31" s="63">
        <f t="shared" si="5"/>
        <v>-12</v>
      </c>
    </row>
    <row r="32" spans="1:20" ht="15" customHeight="1">
      <c r="A32" s="52">
        <v>25</v>
      </c>
      <c r="B32" s="49" t="s">
        <v>35</v>
      </c>
      <c r="C32" s="50">
        <v>109</v>
      </c>
      <c r="D32" s="4">
        <v>96</v>
      </c>
      <c r="E32" s="50">
        <v>0</v>
      </c>
      <c r="F32" s="4">
        <v>0</v>
      </c>
      <c r="G32" s="50">
        <f>SC_24!M31+ST_25!M31</f>
        <v>58</v>
      </c>
      <c r="H32" s="50">
        <f>SC_24!N31+ST_25!N31</f>
        <v>58</v>
      </c>
      <c r="I32" s="50">
        <v>192</v>
      </c>
      <c r="J32" s="4">
        <v>1680</v>
      </c>
      <c r="K32" s="50">
        <v>0</v>
      </c>
      <c r="L32" s="4">
        <v>0</v>
      </c>
      <c r="M32">
        <f>'Weaker Section_7A'!K31+'Weaker Section_7A'!I31+'Weaker Section_7A'!G31+'Weaker Section_7A'!E31+'Weaker Section_7A'!C31</f>
        <v>23</v>
      </c>
      <c r="N32">
        <f t="shared" si="0"/>
        <v>250</v>
      </c>
      <c r="O32">
        <f t="shared" si="1"/>
        <v>273</v>
      </c>
      <c r="P32">
        <f t="shared" si="2"/>
        <v>164</v>
      </c>
      <c r="Q32" s="63">
        <f>'Weaker Section_7A'!L31+'Weaker Section_7A'!J31+'Weaker Section_7A'!H31+'Weaker Section_7A'!F31+'Weaker Section_7A'!D31</f>
        <v>13</v>
      </c>
      <c r="R32" s="63">
        <f t="shared" si="3"/>
        <v>1738</v>
      </c>
      <c r="S32" s="63">
        <f t="shared" si="4"/>
        <v>1751</v>
      </c>
      <c r="T32" s="63">
        <f t="shared" si="5"/>
        <v>-1655</v>
      </c>
    </row>
    <row r="33" spans="1:20" ht="15" customHeight="1">
      <c r="A33" s="52">
        <v>26</v>
      </c>
      <c r="B33" s="49" t="s">
        <v>36</v>
      </c>
      <c r="C33" s="50">
        <v>1369</v>
      </c>
      <c r="D33" s="4">
        <v>7751</v>
      </c>
      <c r="E33" s="50">
        <v>249</v>
      </c>
      <c r="F33" s="4">
        <v>14520</v>
      </c>
      <c r="G33" s="50">
        <f>SC_24!M32+ST_25!M32</f>
        <v>287</v>
      </c>
      <c r="H33" s="50">
        <f>SC_24!N32+ST_25!N32</f>
        <v>313</v>
      </c>
      <c r="I33" s="50">
        <v>192</v>
      </c>
      <c r="J33" s="4">
        <v>1680</v>
      </c>
      <c r="K33" s="50">
        <v>0</v>
      </c>
      <c r="L33" s="4">
        <v>0</v>
      </c>
      <c r="M33">
        <f>'Weaker Section_7A'!K32+'Weaker Section_7A'!I32+'Weaker Section_7A'!G32+'Weaker Section_7A'!E32+'Weaker Section_7A'!C32</f>
        <v>461</v>
      </c>
      <c r="N33">
        <f t="shared" si="0"/>
        <v>728</v>
      </c>
      <c r="O33">
        <f t="shared" si="1"/>
        <v>1189</v>
      </c>
      <c r="P33">
        <f t="shared" si="2"/>
        <v>-180</v>
      </c>
      <c r="Q33" s="63">
        <f>'Weaker Section_7A'!L32+'Weaker Section_7A'!J32+'Weaker Section_7A'!H32+'Weaker Section_7A'!F32+'Weaker Section_7A'!D32</f>
        <v>164</v>
      </c>
      <c r="R33" s="63">
        <f t="shared" si="3"/>
        <v>16513</v>
      </c>
      <c r="S33" s="63">
        <f t="shared" si="4"/>
        <v>16677</v>
      </c>
      <c r="T33" s="63">
        <f t="shared" si="5"/>
        <v>-8926</v>
      </c>
    </row>
    <row r="34" spans="1:20" ht="15" customHeight="1">
      <c r="A34" s="52">
        <v>27</v>
      </c>
      <c r="B34" s="49" t="s">
        <v>37</v>
      </c>
      <c r="C34" s="50">
        <v>556937</v>
      </c>
      <c r="D34" s="4">
        <v>698845</v>
      </c>
      <c r="E34" s="50">
        <v>380428</v>
      </c>
      <c r="F34" s="4">
        <v>421355</v>
      </c>
      <c r="G34" s="50">
        <f>SC_24!M33+ST_25!M33</f>
        <v>208952</v>
      </c>
      <c r="H34" s="50">
        <f>SC_24!N33+ST_25!N33</f>
        <v>135520</v>
      </c>
      <c r="I34" s="50">
        <v>537</v>
      </c>
      <c r="J34" s="4">
        <v>37</v>
      </c>
      <c r="K34" s="50">
        <v>17049</v>
      </c>
      <c r="L34" s="4">
        <v>7864</v>
      </c>
      <c r="M34">
        <f>'Weaker Section_7A'!K33+'Weaker Section_7A'!I33+'Weaker Section_7A'!G33+'Weaker Section_7A'!E33+'Weaker Section_7A'!C33</f>
        <v>39529</v>
      </c>
      <c r="N34">
        <f t="shared" si="0"/>
        <v>606966</v>
      </c>
      <c r="O34">
        <f t="shared" si="1"/>
        <v>646495</v>
      </c>
      <c r="P34">
        <f t="shared" si="2"/>
        <v>89558</v>
      </c>
      <c r="Q34" s="63">
        <f>'Weaker Section_7A'!L33+'Weaker Section_7A'!J33+'Weaker Section_7A'!H33+'Weaker Section_7A'!F33+'Weaker Section_7A'!D33</f>
        <v>11228</v>
      </c>
      <c r="R34" s="63">
        <f t="shared" si="3"/>
        <v>564776</v>
      </c>
      <c r="S34" s="63">
        <f t="shared" si="4"/>
        <v>576004</v>
      </c>
      <c r="T34" s="63">
        <f t="shared" si="5"/>
        <v>122841</v>
      </c>
    </row>
    <row r="35" spans="1:20" ht="15" customHeight="1">
      <c r="A35" s="2"/>
      <c r="B35" s="2" t="s">
        <v>31</v>
      </c>
      <c r="C35" s="51">
        <f>SUM(C29:C34)</f>
        <v>559061</v>
      </c>
      <c r="D35" s="51">
        <f>SUM(D29:D34)</f>
        <v>707031</v>
      </c>
      <c r="E35" s="51">
        <f aca="true" t="shared" si="7" ref="E35:L35">SUM(E29:E34)</f>
        <v>380677</v>
      </c>
      <c r="F35" s="51">
        <f t="shared" si="7"/>
        <v>435875</v>
      </c>
      <c r="G35" s="51">
        <f t="shared" si="7"/>
        <v>209646</v>
      </c>
      <c r="H35" s="51">
        <f t="shared" si="7"/>
        <v>136110</v>
      </c>
      <c r="I35" s="51">
        <f t="shared" si="7"/>
        <v>1046</v>
      </c>
      <c r="J35" s="51">
        <f t="shared" si="7"/>
        <v>3407</v>
      </c>
      <c r="K35" s="51">
        <f t="shared" si="7"/>
        <v>17119</v>
      </c>
      <c r="L35" s="51">
        <f t="shared" si="7"/>
        <v>7899</v>
      </c>
      <c r="M35">
        <f>'Weaker Section_7A'!K34+'Weaker Section_7A'!I34+'Weaker Section_7A'!G34+'Weaker Section_7A'!E34+'Weaker Section_7A'!C34</f>
        <v>40492</v>
      </c>
      <c r="N35">
        <f t="shared" si="0"/>
        <v>608488</v>
      </c>
      <c r="O35">
        <f t="shared" si="1"/>
        <v>648980</v>
      </c>
      <c r="P35">
        <f t="shared" si="2"/>
        <v>89919</v>
      </c>
      <c r="Q35" s="63">
        <f>'Weaker Section_7A'!L34+'Weaker Section_7A'!J34+'Weaker Section_7A'!H34+'Weaker Section_7A'!F34+'Weaker Section_7A'!D34</f>
        <v>11677</v>
      </c>
      <c r="R35" s="63">
        <f t="shared" si="3"/>
        <v>583291</v>
      </c>
      <c r="S35" s="63">
        <f t="shared" si="4"/>
        <v>594968</v>
      </c>
      <c r="T35" s="63">
        <f t="shared" si="5"/>
        <v>112063</v>
      </c>
    </row>
    <row r="36" spans="1:20" ht="15" customHeight="1">
      <c r="A36" s="52">
        <v>28</v>
      </c>
      <c r="B36" s="49" t="s">
        <v>38</v>
      </c>
      <c r="C36" s="50">
        <v>37696</v>
      </c>
      <c r="D36" s="4">
        <v>9415</v>
      </c>
      <c r="E36" s="50">
        <v>15263</v>
      </c>
      <c r="F36" s="4">
        <v>6243</v>
      </c>
      <c r="G36" s="50">
        <f>SC_24!M35+ST_25!M35</f>
        <v>20853</v>
      </c>
      <c r="H36" s="50">
        <f>SC_24!N35+ST_25!N35</f>
        <v>5103</v>
      </c>
      <c r="I36" s="50">
        <v>0</v>
      </c>
      <c r="J36" s="4">
        <v>0</v>
      </c>
      <c r="K36" s="50">
        <v>0</v>
      </c>
      <c r="L36" s="4">
        <v>0</v>
      </c>
      <c r="M36">
        <f>'Weaker Section_7A'!K35+'Weaker Section_7A'!I35+'Weaker Section_7A'!G35+'Weaker Section_7A'!E35+'Weaker Section_7A'!C35</f>
        <v>132</v>
      </c>
      <c r="N36">
        <f t="shared" si="0"/>
        <v>36116</v>
      </c>
      <c r="O36">
        <f t="shared" si="1"/>
        <v>36248</v>
      </c>
      <c r="P36">
        <f t="shared" si="2"/>
        <v>-1448</v>
      </c>
      <c r="Q36" s="63">
        <f>'Weaker Section_7A'!L35+'Weaker Section_7A'!J35+'Weaker Section_7A'!H35+'Weaker Section_7A'!F35+'Weaker Section_7A'!D35</f>
        <v>132</v>
      </c>
      <c r="R36" s="63">
        <f t="shared" si="3"/>
        <v>11346</v>
      </c>
      <c r="S36" s="63">
        <f t="shared" si="4"/>
        <v>11478</v>
      </c>
      <c r="T36" s="63">
        <f t="shared" si="5"/>
        <v>-2063</v>
      </c>
    </row>
    <row r="37" spans="1:20" ht="15" customHeight="1">
      <c r="A37" s="52">
        <v>29</v>
      </c>
      <c r="B37" s="49" t="s">
        <v>39</v>
      </c>
      <c r="C37" s="50">
        <v>0</v>
      </c>
      <c r="D37" s="4">
        <v>0</v>
      </c>
      <c r="E37" s="50">
        <v>0</v>
      </c>
      <c r="F37" s="4">
        <v>0</v>
      </c>
      <c r="G37" s="50">
        <f>SC_24!M36+ST_25!M36</f>
        <v>0</v>
      </c>
      <c r="H37" s="50">
        <f>SC_24!N36+ST_25!N36</f>
        <v>0</v>
      </c>
      <c r="I37" s="50">
        <v>0</v>
      </c>
      <c r="J37" s="4">
        <v>0</v>
      </c>
      <c r="K37" s="50">
        <v>0</v>
      </c>
      <c r="L37" s="4">
        <v>0</v>
      </c>
      <c r="M37">
        <f>'Weaker Section_7A'!K36+'Weaker Section_7A'!I36+'Weaker Section_7A'!G36+'Weaker Section_7A'!E36+'Weaker Section_7A'!C36</f>
        <v>0</v>
      </c>
      <c r="N37">
        <f t="shared" si="0"/>
        <v>0</v>
      </c>
      <c r="O37">
        <f t="shared" si="1"/>
        <v>0</v>
      </c>
      <c r="P37">
        <f t="shared" si="2"/>
        <v>0</v>
      </c>
      <c r="Q37" s="63">
        <f>'Weaker Section_7A'!L36+'Weaker Section_7A'!J36+'Weaker Section_7A'!H36+'Weaker Section_7A'!F36+'Weaker Section_7A'!D36</f>
        <v>0</v>
      </c>
      <c r="R37" s="63">
        <f t="shared" si="3"/>
        <v>0</v>
      </c>
      <c r="S37" s="63">
        <f t="shared" si="4"/>
        <v>0</v>
      </c>
      <c r="T37" s="63">
        <f t="shared" si="5"/>
        <v>0</v>
      </c>
    </row>
    <row r="38" spans="1:20" ht="15" customHeight="1">
      <c r="A38" s="52">
        <v>30</v>
      </c>
      <c r="B38" s="49" t="s">
        <v>40</v>
      </c>
      <c r="C38" s="50">
        <v>0</v>
      </c>
      <c r="D38" s="4">
        <v>0</v>
      </c>
      <c r="E38" s="50">
        <v>0</v>
      </c>
      <c r="F38" s="4">
        <v>0</v>
      </c>
      <c r="G38" s="50">
        <f>SC_24!M37+ST_25!M37</f>
        <v>0</v>
      </c>
      <c r="H38" s="50">
        <f>SC_24!N37+ST_25!N37</f>
        <v>0</v>
      </c>
      <c r="I38" s="50">
        <v>0</v>
      </c>
      <c r="J38" s="4">
        <v>0</v>
      </c>
      <c r="K38" s="50">
        <v>0</v>
      </c>
      <c r="L38" s="4">
        <v>0</v>
      </c>
      <c r="M38">
        <f>'Weaker Section_7A'!K37+'Weaker Section_7A'!I37+'Weaker Section_7A'!G37+'Weaker Section_7A'!E37+'Weaker Section_7A'!C37</f>
        <v>0</v>
      </c>
      <c r="N38">
        <f t="shared" si="0"/>
        <v>0</v>
      </c>
      <c r="O38">
        <f t="shared" si="1"/>
        <v>0</v>
      </c>
      <c r="P38">
        <f t="shared" si="2"/>
        <v>0</v>
      </c>
      <c r="Q38" s="63">
        <f>'Weaker Section_7A'!L37+'Weaker Section_7A'!J37+'Weaker Section_7A'!H37+'Weaker Section_7A'!F37+'Weaker Section_7A'!D37</f>
        <v>0</v>
      </c>
      <c r="R38" s="63">
        <f t="shared" si="3"/>
        <v>0</v>
      </c>
      <c r="S38" s="63">
        <f t="shared" si="4"/>
        <v>0</v>
      </c>
      <c r="T38" s="63">
        <f t="shared" si="5"/>
        <v>0</v>
      </c>
    </row>
    <row r="39" spans="1:20" ht="15" customHeight="1">
      <c r="A39" s="52">
        <v>31</v>
      </c>
      <c r="B39" s="49" t="s">
        <v>41</v>
      </c>
      <c r="C39" s="50">
        <v>87020</v>
      </c>
      <c r="D39" s="4">
        <v>81762</v>
      </c>
      <c r="E39" s="50">
        <v>20692</v>
      </c>
      <c r="F39" s="4">
        <v>38842</v>
      </c>
      <c r="G39" s="50">
        <f>SC_24!M38+ST_25!M38</f>
        <v>6683</v>
      </c>
      <c r="H39" s="50">
        <f>SC_24!N38+ST_25!N38</f>
        <v>12938</v>
      </c>
      <c r="I39" s="50">
        <v>0</v>
      </c>
      <c r="J39" s="4">
        <v>0</v>
      </c>
      <c r="K39" s="50">
        <v>0</v>
      </c>
      <c r="L39" s="4">
        <v>0</v>
      </c>
      <c r="M39">
        <f>'Weaker Section_7A'!K38+'Weaker Section_7A'!I38+'Weaker Section_7A'!G38+'Weaker Section_7A'!E38+'Weaker Section_7A'!C38</f>
        <v>8560</v>
      </c>
      <c r="N39">
        <f t="shared" si="0"/>
        <v>27375</v>
      </c>
      <c r="O39">
        <f t="shared" si="1"/>
        <v>35935</v>
      </c>
      <c r="P39">
        <f t="shared" si="2"/>
        <v>-51085</v>
      </c>
      <c r="Q39" s="63">
        <f>'Weaker Section_7A'!L38+'Weaker Section_7A'!J38+'Weaker Section_7A'!H38+'Weaker Section_7A'!F38+'Weaker Section_7A'!D38</f>
        <v>6092</v>
      </c>
      <c r="R39" s="63">
        <f t="shared" si="3"/>
        <v>51780</v>
      </c>
      <c r="S39" s="63">
        <f t="shared" si="4"/>
        <v>57872</v>
      </c>
      <c r="T39" s="63">
        <f t="shared" si="5"/>
        <v>23890</v>
      </c>
    </row>
    <row r="40" spans="1:20" ht="15" customHeight="1">
      <c r="A40" s="52">
        <v>32</v>
      </c>
      <c r="B40" s="49" t="s">
        <v>42</v>
      </c>
      <c r="C40" s="50">
        <v>54918</v>
      </c>
      <c r="D40" s="4">
        <v>62449</v>
      </c>
      <c r="E40" s="50">
        <v>28788</v>
      </c>
      <c r="F40" s="4">
        <v>67168</v>
      </c>
      <c r="G40" s="50">
        <f>SC_24!M39+ST_25!M39</f>
        <v>6728</v>
      </c>
      <c r="H40" s="50">
        <f>SC_24!N39+ST_25!N39</f>
        <v>17642</v>
      </c>
      <c r="I40" s="50">
        <v>0</v>
      </c>
      <c r="J40" s="4">
        <v>0</v>
      </c>
      <c r="K40" s="50">
        <v>28</v>
      </c>
      <c r="L40" s="4">
        <v>18</v>
      </c>
      <c r="M40">
        <f>'Weaker Section_7A'!K39+'Weaker Section_7A'!I39+'Weaker Section_7A'!G39+'Weaker Section_7A'!E39+'Weaker Section_7A'!C39</f>
        <v>6653</v>
      </c>
      <c r="N40">
        <f t="shared" si="0"/>
        <v>35544</v>
      </c>
      <c r="O40">
        <f t="shared" si="1"/>
        <v>42197</v>
      </c>
      <c r="P40">
        <f t="shared" si="2"/>
        <v>-12721</v>
      </c>
      <c r="Q40" s="63">
        <f>'Weaker Section_7A'!L39+'Weaker Section_7A'!J39+'Weaker Section_7A'!H39+'Weaker Section_7A'!F39+'Weaker Section_7A'!D39</f>
        <v>4064</v>
      </c>
      <c r="R40" s="63">
        <f t="shared" si="3"/>
        <v>84828</v>
      </c>
      <c r="S40" s="63">
        <f t="shared" si="4"/>
        <v>88892</v>
      </c>
      <c r="T40" s="63">
        <f t="shared" si="5"/>
        <v>-26443</v>
      </c>
    </row>
    <row r="41" spans="1:20" ht="15" customHeight="1">
      <c r="A41" s="52">
        <v>33</v>
      </c>
      <c r="B41" s="49" t="s">
        <v>43</v>
      </c>
      <c r="C41" s="50">
        <v>68611</v>
      </c>
      <c r="D41" s="4">
        <v>5983</v>
      </c>
      <c r="E41" s="50">
        <v>8406</v>
      </c>
      <c r="F41" s="4">
        <v>4536</v>
      </c>
      <c r="G41" s="50">
        <f>SC_24!M40+ST_25!M40</f>
        <v>0</v>
      </c>
      <c r="H41" s="50">
        <f>SC_24!N40+ST_25!N40</f>
        <v>0</v>
      </c>
      <c r="I41" s="50">
        <v>0</v>
      </c>
      <c r="J41" s="4">
        <v>0</v>
      </c>
      <c r="K41" s="50">
        <v>0</v>
      </c>
      <c r="L41" s="4">
        <v>0</v>
      </c>
      <c r="M41">
        <f>'Weaker Section_7A'!K40+'Weaker Section_7A'!I40+'Weaker Section_7A'!G40+'Weaker Section_7A'!E40+'Weaker Section_7A'!C40</f>
        <v>0</v>
      </c>
      <c r="N41">
        <f t="shared" si="0"/>
        <v>8406</v>
      </c>
      <c r="O41">
        <f t="shared" si="1"/>
        <v>8406</v>
      </c>
      <c r="P41">
        <f t="shared" si="2"/>
        <v>-60205</v>
      </c>
      <c r="Q41" s="63">
        <f>'Weaker Section_7A'!L40+'Weaker Section_7A'!J40+'Weaker Section_7A'!H40+'Weaker Section_7A'!F40+'Weaker Section_7A'!D40</f>
        <v>0</v>
      </c>
      <c r="R41" s="63">
        <f t="shared" si="3"/>
        <v>4536</v>
      </c>
      <c r="S41" s="63">
        <f t="shared" si="4"/>
        <v>4536</v>
      </c>
      <c r="T41" s="63">
        <f t="shared" si="5"/>
        <v>1447</v>
      </c>
    </row>
    <row r="42" spans="1:20" ht="15" customHeight="1">
      <c r="A42" s="52">
        <v>34</v>
      </c>
      <c r="B42" s="49" t="s">
        <v>44</v>
      </c>
      <c r="C42" s="50">
        <v>0</v>
      </c>
      <c r="D42" s="4">
        <v>0</v>
      </c>
      <c r="E42" s="50">
        <v>0</v>
      </c>
      <c r="F42" s="4">
        <v>0</v>
      </c>
      <c r="G42" s="50">
        <f>SC_24!M41+ST_25!M41</f>
        <v>0</v>
      </c>
      <c r="H42" s="50">
        <f>SC_24!N41+ST_25!N41</f>
        <v>0</v>
      </c>
      <c r="I42" s="50">
        <v>0</v>
      </c>
      <c r="J42" s="4">
        <v>0</v>
      </c>
      <c r="K42" s="50">
        <v>0</v>
      </c>
      <c r="L42" s="4">
        <v>0</v>
      </c>
      <c r="M42">
        <f>'Weaker Section_7A'!K41+'Weaker Section_7A'!I41+'Weaker Section_7A'!G41+'Weaker Section_7A'!E41+'Weaker Section_7A'!C41</f>
        <v>5</v>
      </c>
      <c r="N42">
        <f t="shared" si="0"/>
        <v>0</v>
      </c>
      <c r="O42">
        <f t="shared" si="1"/>
        <v>5</v>
      </c>
      <c r="P42">
        <f t="shared" si="2"/>
        <v>5</v>
      </c>
      <c r="Q42" s="63">
        <f>'Weaker Section_7A'!L41+'Weaker Section_7A'!J41+'Weaker Section_7A'!H41+'Weaker Section_7A'!F41+'Weaker Section_7A'!D41</f>
        <v>3</v>
      </c>
      <c r="R42" s="63">
        <f t="shared" si="3"/>
        <v>0</v>
      </c>
      <c r="S42" s="63">
        <f t="shared" si="4"/>
        <v>3</v>
      </c>
      <c r="T42" s="63">
        <f t="shared" si="5"/>
        <v>-3</v>
      </c>
    </row>
    <row r="43" spans="1:20" ht="15" customHeight="1">
      <c r="A43" s="52">
        <v>35</v>
      </c>
      <c r="B43" s="49" t="s">
        <v>45</v>
      </c>
      <c r="C43" s="50">
        <v>652</v>
      </c>
      <c r="D43" s="4">
        <v>3342</v>
      </c>
      <c r="E43" s="50">
        <v>635</v>
      </c>
      <c r="F43" s="4">
        <v>310</v>
      </c>
      <c r="G43" s="50">
        <f>SC_24!M42+ST_25!M42</f>
        <v>95</v>
      </c>
      <c r="H43" s="50">
        <f>SC_24!N42+ST_25!N42</f>
        <v>516</v>
      </c>
      <c r="I43" s="50">
        <v>0</v>
      </c>
      <c r="J43" s="4">
        <v>0</v>
      </c>
      <c r="K43" s="50">
        <v>0</v>
      </c>
      <c r="L43" s="4">
        <v>0</v>
      </c>
      <c r="M43">
        <f>'Weaker Section_7A'!K42+'Weaker Section_7A'!I42+'Weaker Section_7A'!G42+'Weaker Section_7A'!E42+'Weaker Section_7A'!C42</f>
        <v>0</v>
      </c>
      <c r="N43">
        <f t="shared" si="0"/>
        <v>730</v>
      </c>
      <c r="O43">
        <f t="shared" si="1"/>
        <v>730</v>
      </c>
      <c r="P43">
        <f t="shared" si="2"/>
        <v>78</v>
      </c>
      <c r="Q43" s="63">
        <f>'Weaker Section_7A'!L42+'Weaker Section_7A'!J42+'Weaker Section_7A'!H42+'Weaker Section_7A'!F42+'Weaker Section_7A'!D42</f>
        <v>0</v>
      </c>
      <c r="R43" s="63">
        <f t="shared" si="3"/>
        <v>826</v>
      </c>
      <c r="S43" s="63">
        <f t="shared" si="4"/>
        <v>826</v>
      </c>
      <c r="T43" s="63">
        <f t="shared" si="5"/>
        <v>2516</v>
      </c>
    </row>
    <row r="44" spans="1:20" ht="15" customHeight="1">
      <c r="A44" s="52">
        <v>36</v>
      </c>
      <c r="B44" s="49" t="s">
        <v>46</v>
      </c>
      <c r="C44" s="50">
        <v>0</v>
      </c>
      <c r="D44" s="4">
        <v>0</v>
      </c>
      <c r="E44" s="50">
        <v>14762</v>
      </c>
      <c r="F44" s="4">
        <v>32895</v>
      </c>
      <c r="G44" s="50">
        <f>SC_24!M43+ST_25!M43</f>
        <v>2699</v>
      </c>
      <c r="H44" s="50">
        <f>SC_24!N43+ST_25!N43</f>
        <v>6631</v>
      </c>
      <c r="I44" s="50">
        <v>0</v>
      </c>
      <c r="J44" s="4">
        <v>0</v>
      </c>
      <c r="K44" s="50">
        <v>0</v>
      </c>
      <c r="L44" s="4">
        <v>0</v>
      </c>
      <c r="M44">
        <f>'Weaker Section_7A'!K43+'Weaker Section_7A'!I43+'Weaker Section_7A'!G43+'Weaker Section_7A'!E43+'Weaker Section_7A'!C43</f>
        <v>0</v>
      </c>
      <c r="N44">
        <f t="shared" si="0"/>
        <v>17461</v>
      </c>
      <c r="O44">
        <f t="shared" si="1"/>
        <v>17461</v>
      </c>
      <c r="P44">
        <f t="shared" si="2"/>
        <v>17461</v>
      </c>
      <c r="Q44" s="63">
        <f>'Weaker Section_7A'!L43+'Weaker Section_7A'!J43+'Weaker Section_7A'!H43+'Weaker Section_7A'!F43+'Weaker Section_7A'!D43</f>
        <v>0</v>
      </c>
      <c r="R44" s="63">
        <f t="shared" si="3"/>
        <v>39526</v>
      </c>
      <c r="S44" s="63">
        <f t="shared" si="4"/>
        <v>39526</v>
      </c>
      <c r="T44" s="63">
        <f t="shared" si="5"/>
        <v>-39526</v>
      </c>
    </row>
    <row r="45" spans="1:20" ht="15" customHeight="1">
      <c r="A45" s="52">
        <v>37</v>
      </c>
      <c r="B45" s="49" t="s">
        <v>47</v>
      </c>
      <c r="C45" s="50">
        <v>10</v>
      </c>
      <c r="D45" s="4">
        <v>9</v>
      </c>
      <c r="E45" s="50">
        <v>0</v>
      </c>
      <c r="F45" s="4">
        <v>0</v>
      </c>
      <c r="G45" s="50">
        <f>SC_24!M44+ST_25!M44</f>
        <v>1</v>
      </c>
      <c r="H45" s="50">
        <f>SC_24!N44+ST_25!N44</f>
        <v>1</v>
      </c>
      <c r="I45" s="50">
        <v>0</v>
      </c>
      <c r="J45" s="4">
        <v>0</v>
      </c>
      <c r="K45" s="50">
        <v>10</v>
      </c>
      <c r="L45" s="4">
        <v>9</v>
      </c>
      <c r="M45">
        <f>'Weaker Section_7A'!K44+'Weaker Section_7A'!I44+'Weaker Section_7A'!G44+'Weaker Section_7A'!E44+'Weaker Section_7A'!C44</f>
        <v>10</v>
      </c>
      <c r="N45">
        <f t="shared" si="0"/>
        <v>11</v>
      </c>
      <c r="O45">
        <f t="shared" si="1"/>
        <v>21</v>
      </c>
      <c r="P45">
        <f t="shared" si="2"/>
        <v>11</v>
      </c>
      <c r="Q45" s="63">
        <f>'Weaker Section_7A'!L44+'Weaker Section_7A'!J44+'Weaker Section_7A'!H44+'Weaker Section_7A'!F44+'Weaker Section_7A'!D44</f>
        <v>9</v>
      </c>
      <c r="R45" s="63">
        <f t="shared" si="3"/>
        <v>10</v>
      </c>
      <c r="S45" s="63">
        <f t="shared" si="4"/>
        <v>19</v>
      </c>
      <c r="T45" s="63">
        <f t="shared" si="5"/>
        <v>-10</v>
      </c>
    </row>
    <row r="46" spans="1:20" ht="15" customHeight="1">
      <c r="A46" s="52">
        <v>38</v>
      </c>
      <c r="B46" s="49" t="s">
        <v>48</v>
      </c>
      <c r="C46" s="50">
        <v>225</v>
      </c>
      <c r="D46" s="4">
        <v>233</v>
      </c>
      <c r="E46" s="50">
        <v>0</v>
      </c>
      <c r="F46" s="4">
        <v>0</v>
      </c>
      <c r="G46" s="50">
        <f>SC_24!M45+ST_25!M45</f>
        <v>12</v>
      </c>
      <c r="H46" s="50">
        <f>SC_24!N45+ST_25!N45</f>
        <v>6</v>
      </c>
      <c r="I46" s="50">
        <v>0</v>
      </c>
      <c r="J46" s="4">
        <v>0</v>
      </c>
      <c r="K46" s="50">
        <v>0</v>
      </c>
      <c r="L46" s="4">
        <v>0</v>
      </c>
      <c r="M46">
        <f>'Weaker Section_7A'!K45+'Weaker Section_7A'!I45+'Weaker Section_7A'!G45+'Weaker Section_7A'!E45+'Weaker Section_7A'!C45</f>
        <v>0</v>
      </c>
      <c r="N46">
        <f t="shared" si="0"/>
        <v>12</v>
      </c>
      <c r="O46">
        <f t="shared" si="1"/>
        <v>12</v>
      </c>
      <c r="P46">
        <f t="shared" si="2"/>
        <v>-213</v>
      </c>
      <c r="Q46" s="63">
        <f>'Weaker Section_7A'!L45+'Weaker Section_7A'!J45+'Weaker Section_7A'!H45+'Weaker Section_7A'!F45+'Weaker Section_7A'!D45</f>
        <v>0</v>
      </c>
      <c r="R46" s="63">
        <f t="shared" si="3"/>
        <v>6</v>
      </c>
      <c r="S46" s="63">
        <f t="shared" si="4"/>
        <v>6</v>
      </c>
      <c r="T46" s="63">
        <f t="shared" si="5"/>
        <v>227</v>
      </c>
    </row>
    <row r="47" spans="1:20" ht="15" customHeight="1">
      <c r="A47" s="52">
        <v>39</v>
      </c>
      <c r="B47" s="49" t="s">
        <v>49</v>
      </c>
      <c r="C47" s="50">
        <v>122</v>
      </c>
      <c r="D47" s="4">
        <v>112</v>
      </c>
      <c r="E47" s="50">
        <v>0</v>
      </c>
      <c r="F47" s="4">
        <v>0</v>
      </c>
      <c r="G47" s="50">
        <f>SC_24!M46+ST_25!M46</f>
        <v>4</v>
      </c>
      <c r="H47" s="50">
        <f>SC_24!N46+ST_25!N46</f>
        <v>11</v>
      </c>
      <c r="I47" s="50">
        <v>36</v>
      </c>
      <c r="J47" s="4">
        <v>3</v>
      </c>
      <c r="K47" s="50">
        <v>56</v>
      </c>
      <c r="L47" s="4">
        <v>86</v>
      </c>
      <c r="M47">
        <f>'Weaker Section_7A'!K46+'Weaker Section_7A'!I46+'Weaker Section_7A'!G46+'Weaker Section_7A'!E46+'Weaker Section_7A'!C46</f>
        <v>49</v>
      </c>
      <c r="N47">
        <f t="shared" si="0"/>
        <v>96</v>
      </c>
      <c r="O47">
        <f t="shared" si="1"/>
        <v>145</v>
      </c>
      <c r="P47">
        <f t="shared" si="2"/>
        <v>23</v>
      </c>
      <c r="Q47" s="63">
        <f>'Weaker Section_7A'!L46+'Weaker Section_7A'!J46+'Weaker Section_7A'!H46+'Weaker Section_7A'!F46+'Weaker Section_7A'!D46</f>
        <v>12</v>
      </c>
      <c r="R47" s="63">
        <f t="shared" si="3"/>
        <v>100</v>
      </c>
      <c r="S47" s="63">
        <f t="shared" si="4"/>
        <v>112</v>
      </c>
      <c r="T47" s="63">
        <f t="shared" si="5"/>
        <v>0</v>
      </c>
    </row>
    <row r="48" spans="1:20" ht="15" customHeight="1">
      <c r="A48" s="52">
        <v>40</v>
      </c>
      <c r="B48" s="49" t="s">
        <v>50</v>
      </c>
      <c r="C48" s="50">
        <v>0</v>
      </c>
      <c r="D48" s="4">
        <v>0</v>
      </c>
      <c r="E48" s="50">
        <v>0</v>
      </c>
      <c r="F48" s="4">
        <v>0</v>
      </c>
      <c r="G48" s="50">
        <f>SC_24!M47+ST_25!M47</f>
        <v>0</v>
      </c>
      <c r="H48" s="50">
        <f>SC_24!N47+ST_25!N47</f>
        <v>0</v>
      </c>
      <c r="I48" s="50">
        <v>0</v>
      </c>
      <c r="J48" s="4">
        <v>0</v>
      </c>
      <c r="K48" s="50">
        <v>0</v>
      </c>
      <c r="L48" s="4">
        <v>0</v>
      </c>
      <c r="M48">
        <f>'Weaker Section_7A'!K47+'Weaker Section_7A'!I47+'Weaker Section_7A'!G47+'Weaker Section_7A'!E47+'Weaker Section_7A'!C47</f>
        <v>0</v>
      </c>
      <c r="N48">
        <f t="shared" si="0"/>
        <v>0</v>
      </c>
      <c r="O48">
        <f t="shared" si="1"/>
        <v>0</v>
      </c>
      <c r="P48">
        <f t="shared" si="2"/>
        <v>0</v>
      </c>
      <c r="Q48" s="63">
        <f>'Weaker Section_7A'!L47+'Weaker Section_7A'!J47+'Weaker Section_7A'!H47+'Weaker Section_7A'!F47+'Weaker Section_7A'!D47</f>
        <v>1</v>
      </c>
      <c r="R48" s="63">
        <f t="shared" si="3"/>
        <v>0</v>
      </c>
      <c r="S48" s="63">
        <f t="shared" si="4"/>
        <v>1</v>
      </c>
      <c r="T48" s="63">
        <f t="shared" si="5"/>
        <v>-1</v>
      </c>
    </row>
    <row r="49" spans="1:20" ht="15" customHeight="1">
      <c r="A49" s="52">
        <v>41</v>
      </c>
      <c r="B49" s="49" t="s">
        <v>51</v>
      </c>
      <c r="C49" s="50">
        <v>132545</v>
      </c>
      <c r="D49" s="4">
        <v>15081</v>
      </c>
      <c r="E49" s="50">
        <v>197</v>
      </c>
      <c r="F49" s="4">
        <v>701</v>
      </c>
      <c r="G49" s="50">
        <f>SC_24!M48+ST_25!M48</f>
        <v>5055</v>
      </c>
      <c r="H49" s="50">
        <f>SC_24!N48+ST_25!N48</f>
        <v>369</v>
      </c>
      <c r="I49" s="50">
        <v>0</v>
      </c>
      <c r="J49" s="4">
        <v>0</v>
      </c>
      <c r="K49" s="50">
        <v>0</v>
      </c>
      <c r="L49" s="4">
        <v>0</v>
      </c>
      <c r="M49">
        <f>'Weaker Section_7A'!K48+'Weaker Section_7A'!I48+'Weaker Section_7A'!G48+'Weaker Section_7A'!E48+'Weaker Section_7A'!C48</f>
        <v>0</v>
      </c>
      <c r="N49">
        <f t="shared" si="0"/>
        <v>5252</v>
      </c>
      <c r="O49">
        <f t="shared" si="1"/>
        <v>5252</v>
      </c>
      <c r="P49">
        <f t="shared" si="2"/>
        <v>-127293</v>
      </c>
      <c r="Q49" s="63">
        <f>'Weaker Section_7A'!L48+'Weaker Section_7A'!J48+'Weaker Section_7A'!H48+'Weaker Section_7A'!F48+'Weaker Section_7A'!D48</f>
        <v>0</v>
      </c>
      <c r="R49" s="63">
        <f t="shared" si="3"/>
        <v>1070</v>
      </c>
      <c r="S49" s="63">
        <f t="shared" si="4"/>
        <v>1070</v>
      </c>
      <c r="T49" s="63">
        <f t="shared" si="5"/>
        <v>14011</v>
      </c>
    </row>
    <row r="50" spans="1:20" ht="15" customHeight="1">
      <c r="A50" s="52">
        <v>42</v>
      </c>
      <c r="B50" s="49" t="s">
        <v>52</v>
      </c>
      <c r="C50" s="50">
        <v>1406</v>
      </c>
      <c r="D50" s="4">
        <v>734</v>
      </c>
      <c r="E50" s="50">
        <v>0</v>
      </c>
      <c r="F50" s="4">
        <v>0</v>
      </c>
      <c r="G50" s="50">
        <f>SC_24!M49+ST_25!M49</f>
        <v>0</v>
      </c>
      <c r="H50" s="50">
        <f>SC_24!N49+ST_25!N49</f>
        <v>0</v>
      </c>
      <c r="I50" s="50">
        <v>0</v>
      </c>
      <c r="J50" s="4">
        <v>0</v>
      </c>
      <c r="K50" s="50">
        <v>0</v>
      </c>
      <c r="L50" s="4">
        <v>0</v>
      </c>
      <c r="M50">
        <f>'Weaker Section_7A'!K49+'Weaker Section_7A'!I49+'Weaker Section_7A'!G49+'Weaker Section_7A'!E49+'Weaker Section_7A'!C49</f>
        <v>1406</v>
      </c>
      <c r="N50">
        <f t="shared" si="0"/>
        <v>0</v>
      </c>
      <c r="O50">
        <f t="shared" si="1"/>
        <v>1406</v>
      </c>
      <c r="P50">
        <f t="shared" si="2"/>
        <v>0</v>
      </c>
      <c r="Q50" s="63">
        <f>'Weaker Section_7A'!L49+'Weaker Section_7A'!J49+'Weaker Section_7A'!H49+'Weaker Section_7A'!F49+'Weaker Section_7A'!D49</f>
        <v>734</v>
      </c>
      <c r="R50" s="63">
        <f t="shared" si="3"/>
        <v>0</v>
      </c>
      <c r="S50" s="63">
        <f t="shared" si="4"/>
        <v>734</v>
      </c>
      <c r="T50" s="63">
        <f t="shared" si="5"/>
        <v>0</v>
      </c>
    </row>
    <row r="51" spans="1:20" ht="15" customHeight="1">
      <c r="A51" s="52">
        <v>43</v>
      </c>
      <c r="B51" s="49" t="s">
        <v>53</v>
      </c>
      <c r="C51" s="50">
        <v>20</v>
      </c>
      <c r="D51" s="4">
        <v>14</v>
      </c>
      <c r="E51" s="50">
        <v>0</v>
      </c>
      <c r="F51" s="4">
        <v>0</v>
      </c>
      <c r="G51" s="50">
        <f>SC_24!M50+ST_25!M50</f>
        <v>5</v>
      </c>
      <c r="H51" s="50">
        <f>SC_24!N50+ST_25!N50</f>
        <v>11</v>
      </c>
      <c r="I51" s="50">
        <v>0</v>
      </c>
      <c r="J51" s="4">
        <v>0</v>
      </c>
      <c r="K51" s="50">
        <v>9</v>
      </c>
      <c r="L51" s="4">
        <v>13</v>
      </c>
      <c r="M51">
        <f>'Weaker Section_7A'!K50+'Weaker Section_7A'!I50+'Weaker Section_7A'!G50+'Weaker Section_7A'!E50+'Weaker Section_7A'!C50</f>
        <v>14</v>
      </c>
      <c r="N51">
        <f t="shared" si="0"/>
        <v>14</v>
      </c>
      <c r="O51">
        <f t="shared" si="1"/>
        <v>28</v>
      </c>
      <c r="P51">
        <f t="shared" si="2"/>
        <v>8</v>
      </c>
      <c r="Q51" s="63">
        <f>'Weaker Section_7A'!L50+'Weaker Section_7A'!J50+'Weaker Section_7A'!H50+'Weaker Section_7A'!F50+'Weaker Section_7A'!D50</f>
        <v>17</v>
      </c>
      <c r="R51" s="63">
        <f t="shared" si="3"/>
        <v>24</v>
      </c>
      <c r="S51" s="63">
        <f t="shared" si="4"/>
        <v>41</v>
      </c>
      <c r="T51" s="63">
        <f t="shared" si="5"/>
        <v>-27</v>
      </c>
    </row>
    <row r="52" spans="1:20" ht="15" customHeight="1">
      <c r="A52" s="52">
        <v>44</v>
      </c>
      <c r="B52" s="49" t="s">
        <v>54</v>
      </c>
      <c r="C52" s="50">
        <v>0</v>
      </c>
      <c r="D52" s="4">
        <v>0</v>
      </c>
      <c r="E52" s="50">
        <v>0</v>
      </c>
      <c r="F52" s="4">
        <v>0</v>
      </c>
      <c r="G52" s="50">
        <f>SC_24!M51+ST_25!M51</f>
        <v>0</v>
      </c>
      <c r="H52" s="50">
        <f>SC_24!N51+ST_25!N51</f>
        <v>0</v>
      </c>
      <c r="I52" s="50">
        <v>0</v>
      </c>
      <c r="J52" s="4">
        <v>0</v>
      </c>
      <c r="K52" s="50">
        <v>0</v>
      </c>
      <c r="L52" s="4">
        <v>0</v>
      </c>
      <c r="M52">
        <f>'Weaker Section_7A'!K51+'Weaker Section_7A'!I51+'Weaker Section_7A'!G51+'Weaker Section_7A'!E51+'Weaker Section_7A'!C51</f>
        <v>0</v>
      </c>
      <c r="N52">
        <f t="shared" si="0"/>
        <v>0</v>
      </c>
      <c r="O52">
        <f t="shared" si="1"/>
        <v>0</v>
      </c>
      <c r="P52">
        <f t="shared" si="2"/>
        <v>0</v>
      </c>
      <c r="Q52" s="63">
        <f>'Weaker Section_7A'!L51+'Weaker Section_7A'!J51+'Weaker Section_7A'!H51+'Weaker Section_7A'!F51+'Weaker Section_7A'!D51</f>
        <v>0</v>
      </c>
      <c r="R52" s="63">
        <f t="shared" si="3"/>
        <v>0</v>
      </c>
      <c r="S52" s="63">
        <f t="shared" si="4"/>
        <v>0</v>
      </c>
      <c r="T52" s="63">
        <f t="shared" si="5"/>
        <v>0</v>
      </c>
    </row>
    <row r="53" spans="1:20" ht="15" customHeight="1">
      <c r="A53" s="52">
        <v>45</v>
      </c>
      <c r="B53" s="49" t="s">
        <v>55</v>
      </c>
      <c r="C53" s="50">
        <v>0</v>
      </c>
      <c r="D53" s="4">
        <v>0</v>
      </c>
      <c r="E53" s="50">
        <v>0</v>
      </c>
      <c r="F53" s="4">
        <v>0</v>
      </c>
      <c r="G53" s="50">
        <f>SC_24!M52+ST_25!M52</f>
        <v>0</v>
      </c>
      <c r="H53" s="50">
        <f>SC_24!N52+ST_25!N52</f>
        <v>0</v>
      </c>
      <c r="I53" s="50">
        <v>0</v>
      </c>
      <c r="J53" s="4">
        <v>0</v>
      </c>
      <c r="K53" s="50">
        <v>0</v>
      </c>
      <c r="L53" s="4">
        <v>0</v>
      </c>
      <c r="M53">
        <f>'Weaker Section_7A'!K52+'Weaker Section_7A'!I52+'Weaker Section_7A'!G52+'Weaker Section_7A'!E52+'Weaker Section_7A'!C52</f>
        <v>0</v>
      </c>
      <c r="N53">
        <f t="shared" si="0"/>
        <v>0</v>
      </c>
      <c r="O53">
        <f t="shared" si="1"/>
        <v>0</v>
      </c>
      <c r="P53">
        <f t="shared" si="2"/>
        <v>0</v>
      </c>
      <c r="Q53" s="63">
        <f>'Weaker Section_7A'!L52+'Weaker Section_7A'!J52+'Weaker Section_7A'!H52+'Weaker Section_7A'!F52+'Weaker Section_7A'!D52</f>
        <v>0</v>
      </c>
      <c r="R53" s="63">
        <f t="shared" si="3"/>
        <v>0</v>
      </c>
      <c r="S53" s="63">
        <f t="shared" si="4"/>
        <v>0</v>
      </c>
      <c r="T53" s="63">
        <f t="shared" si="5"/>
        <v>0</v>
      </c>
    </row>
    <row r="54" spans="1:20" ht="15" customHeight="1">
      <c r="A54" s="52">
        <v>46</v>
      </c>
      <c r="B54" s="49" t="s">
        <v>315</v>
      </c>
      <c r="C54" s="50">
        <v>0</v>
      </c>
      <c r="D54" s="4">
        <v>0</v>
      </c>
      <c r="E54" s="50">
        <v>0</v>
      </c>
      <c r="F54" s="4">
        <v>0</v>
      </c>
      <c r="G54" s="50">
        <f>SC_24!M53+ST_25!M53</f>
        <v>0</v>
      </c>
      <c r="H54" s="50">
        <f>SC_24!N53+ST_25!N53</f>
        <v>0</v>
      </c>
      <c r="I54" s="50">
        <v>0</v>
      </c>
      <c r="J54" s="4">
        <v>0</v>
      </c>
      <c r="K54" s="50">
        <v>0</v>
      </c>
      <c r="L54" s="4">
        <v>0</v>
      </c>
      <c r="M54">
        <f>'Weaker Section_7A'!K53+'Weaker Section_7A'!I53+'Weaker Section_7A'!G53+'Weaker Section_7A'!E53+'Weaker Section_7A'!C53</f>
        <v>0</v>
      </c>
      <c r="N54">
        <f t="shared" si="0"/>
        <v>0</v>
      </c>
      <c r="O54">
        <f t="shared" si="1"/>
        <v>0</v>
      </c>
      <c r="P54">
        <f t="shared" si="2"/>
        <v>0</v>
      </c>
      <c r="Q54" s="63">
        <f>'Weaker Section_7A'!L53+'Weaker Section_7A'!J53+'Weaker Section_7A'!H53+'Weaker Section_7A'!F53+'Weaker Section_7A'!D53</f>
        <v>0</v>
      </c>
      <c r="R54" s="63">
        <f t="shared" si="3"/>
        <v>0</v>
      </c>
      <c r="S54" s="63">
        <f t="shared" si="4"/>
        <v>0</v>
      </c>
      <c r="T54" s="63">
        <f t="shared" si="5"/>
        <v>0</v>
      </c>
    </row>
    <row r="55" spans="1:20" ht="15" customHeight="1">
      <c r="A55" s="2"/>
      <c r="B55" s="2" t="s">
        <v>31</v>
      </c>
      <c r="C55" s="51">
        <f>SUM(C36:C54)</f>
        <v>383225</v>
      </c>
      <c r="D55" s="51">
        <f aca="true" t="shared" si="8" ref="D55:L55">SUM(D36:D54)</f>
        <v>179134</v>
      </c>
      <c r="E55" s="51">
        <f t="shared" si="8"/>
        <v>88743</v>
      </c>
      <c r="F55" s="51">
        <f t="shared" si="8"/>
        <v>150695</v>
      </c>
      <c r="G55" s="51">
        <f t="shared" si="8"/>
        <v>42135</v>
      </c>
      <c r="H55" s="51">
        <f t="shared" si="8"/>
        <v>43228</v>
      </c>
      <c r="I55" s="51">
        <f t="shared" si="8"/>
        <v>36</v>
      </c>
      <c r="J55" s="51">
        <f t="shared" si="8"/>
        <v>3</v>
      </c>
      <c r="K55" s="51">
        <f t="shared" si="8"/>
        <v>103</v>
      </c>
      <c r="L55" s="51">
        <f t="shared" si="8"/>
        <v>126</v>
      </c>
      <c r="M55">
        <f>'Weaker Section_7A'!K54+'Weaker Section_7A'!I54+'Weaker Section_7A'!G54+'Weaker Section_7A'!E54+'Weaker Section_7A'!C54</f>
        <v>16829</v>
      </c>
      <c r="N55">
        <f t="shared" si="0"/>
        <v>131017</v>
      </c>
      <c r="O55">
        <f t="shared" si="1"/>
        <v>147846</v>
      </c>
      <c r="P55">
        <f t="shared" si="2"/>
        <v>-235379</v>
      </c>
      <c r="Q55" s="63">
        <f>'Weaker Section_7A'!L54+'Weaker Section_7A'!J54+'Weaker Section_7A'!H54+'Weaker Section_7A'!F54+'Weaker Section_7A'!D54</f>
        <v>11064</v>
      </c>
      <c r="R55" s="63">
        <f t="shared" si="3"/>
        <v>194052</v>
      </c>
      <c r="S55" s="63">
        <f t="shared" si="4"/>
        <v>205116</v>
      </c>
      <c r="T55" s="63">
        <f t="shared" si="5"/>
        <v>-25982</v>
      </c>
    </row>
    <row r="56" spans="1:20" ht="15" customHeight="1">
      <c r="A56" s="52">
        <v>47</v>
      </c>
      <c r="B56" s="49" t="s">
        <v>56</v>
      </c>
      <c r="C56" s="50">
        <v>171409</v>
      </c>
      <c r="D56" s="4">
        <v>86786</v>
      </c>
      <c r="E56" s="50">
        <v>100576</v>
      </c>
      <c r="F56" s="4">
        <v>62667</v>
      </c>
      <c r="G56" s="50">
        <f>SC_24!M55+ST_25!M55</f>
        <v>56597</v>
      </c>
      <c r="H56" s="50">
        <f>SC_24!N55+ST_25!N55</f>
        <v>25993</v>
      </c>
      <c r="I56" s="50">
        <v>0</v>
      </c>
      <c r="J56" s="4">
        <v>0</v>
      </c>
      <c r="K56" s="50">
        <v>12482</v>
      </c>
      <c r="L56" s="4">
        <v>4025</v>
      </c>
      <c r="M56">
        <f>'Weaker Section_7A'!K55+'Weaker Section_7A'!I55+'Weaker Section_7A'!G55+'Weaker Section_7A'!E55+'Weaker Section_7A'!C55</f>
        <v>19630</v>
      </c>
      <c r="N56">
        <f t="shared" si="0"/>
        <v>169655</v>
      </c>
      <c r="O56">
        <f t="shared" si="1"/>
        <v>189285</v>
      </c>
      <c r="P56">
        <f t="shared" si="2"/>
        <v>17876</v>
      </c>
      <c r="Q56" s="63">
        <f>'Weaker Section_7A'!L55+'Weaker Section_7A'!J55+'Weaker Section_7A'!H55+'Weaker Section_7A'!F55+'Weaker Section_7A'!D55</f>
        <v>5416</v>
      </c>
      <c r="R56" s="63">
        <f t="shared" si="3"/>
        <v>92685</v>
      </c>
      <c r="S56" s="63">
        <f t="shared" si="4"/>
        <v>98101</v>
      </c>
      <c r="T56" s="63">
        <f t="shared" si="5"/>
        <v>-11315</v>
      </c>
    </row>
    <row r="57" spans="1:20" ht="15" customHeight="1">
      <c r="A57" s="52">
        <v>48</v>
      </c>
      <c r="B57" s="49" t="s">
        <v>57</v>
      </c>
      <c r="C57" s="50">
        <v>266231</v>
      </c>
      <c r="D57" s="4">
        <v>109289</v>
      </c>
      <c r="E57" s="50">
        <v>175048</v>
      </c>
      <c r="F57" s="4">
        <v>75679</v>
      </c>
      <c r="G57" s="50">
        <f>SC_24!M56+ST_25!M56</f>
        <v>43138</v>
      </c>
      <c r="H57" s="50">
        <f>SC_24!N56+ST_25!N56</f>
        <v>23060</v>
      </c>
      <c r="I57" s="50">
        <v>0</v>
      </c>
      <c r="J57" s="4">
        <v>0</v>
      </c>
      <c r="K57" s="50">
        <v>10538</v>
      </c>
      <c r="L57" s="4">
        <v>4416</v>
      </c>
      <c r="M57">
        <f>'Weaker Section_7A'!K56+'Weaker Section_7A'!I56+'Weaker Section_7A'!G56+'Weaker Section_7A'!E56+'Weaker Section_7A'!C56</f>
        <v>71544</v>
      </c>
      <c r="N57">
        <f t="shared" si="0"/>
        <v>228724</v>
      </c>
      <c r="O57">
        <f t="shared" si="1"/>
        <v>300268</v>
      </c>
      <c r="P57">
        <f t="shared" si="2"/>
        <v>34037</v>
      </c>
      <c r="Q57" s="63">
        <f>'Weaker Section_7A'!L56+'Weaker Section_7A'!J56+'Weaker Section_7A'!H56+'Weaker Section_7A'!F56+'Weaker Section_7A'!D56</f>
        <v>56050</v>
      </c>
      <c r="R57" s="63">
        <f t="shared" si="3"/>
        <v>103155</v>
      </c>
      <c r="S57" s="63">
        <f t="shared" si="4"/>
        <v>159205</v>
      </c>
      <c r="T57" s="63">
        <f t="shared" si="5"/>
        <v>-49916</v>
      </c>
    </row>
    <row r="58" spans="1:20" ht="15" customHeight="1">
      <c r="A58" s="52">
        <v>49</v>
      </c>
      <c r="B58" s="49" t="s">
        <v>58</v>
      </c>
      <c r="C58" s="50">
        <v>33651</v>
      </c>
      <c r="D58" s="4">
        <v>42452</v>
      </c>
      <c r="E58" s="50">
        <v>48886</v>
      </c>
      <c r="F58" s="4">
        <v>54680</v>
      </c>
      <c r="G58" s="50">
        <f>SC_24!M57+ST_25!M57</f>
        <v>55808</v>
      </c>
      <c r="H58" s="50">
        <f>SC_24!N57+ST_25!N57</f>
        <v>53246</v>
      </c>
      <c r="I58" s="50">
        <v>0</v>
      </c>
      <c r="J58" s="4">
        <v>0</v>
      </c>
      <c r="K58" s="50">
        <v>4905</v>
      </c>
      <c r="L58" s="4">
        <v>2403</v>
      </c>
      <c r="M58">
        <f>'Weaker Section_7A'!K57+'Weaker Section_7A'!I57+'Weaker Section_7A'!G57+'Weaker Section_7A'!E57+'Weaker Section_7A'!C57</f>
        <v>0</v>
      </c>
      <c r="N58">
        <f t="shared" si="0"/>
        <v>109599</v>
      </c>
      <c r="O58">
        <f t="shared" si="1"/>
        <v>109599</v>
      </c>
      <c r="P58">
        <f t="shared" si="2"/>
        <v>75948</v>
      </c>
      <c r="Q58" s="63">
        <f>'Weaker Section_7A'!L57+'Weaker Section_7A'!J57+'Weaker Section_7A'!H57+'Weaker Section_7A'!F57+'Weaker Section_7A'!D57</f>
        <v>0</v>
      </c>
      <c r="R58" s="63">
        <f t="shared" si="3"/>
        <v>110329</v>
      </c>
      <c r="S58" s="63">
        <f t="shared" si="4"/>
        <v>110329</v>
      </c>
      <c r="T58" s="63">
        <f t="shared" si="5"/>
        <v>-67877</v>
      </c>
    </row>
    <row r="59" spans="1:20" ht="15" customHeight="1">
      <c r="A59" s="2"/>
      <c r="B59" s="2" t="s">
        <v>31</v>
      </c>
      <c r="C59" s="51">
        <f>SUM(C56:C58)</f>
        <v>471291</v>
      </c>
      <c r="D59" s="51">
        <f aca="true" t="shared" si="9" ref="D59:L59">SUM(D56:D58)</f>
        <v>238527</v>
      </c>
      <c r="E59" s="51">
        <f t="shared" si="9"/>
        <v>324510</v>
      </c>
      <c r="F59" s="51">
        <f t="shared" si="9"/>
        <v>193026</v>
      </c>
      <c r="G59" s="51">
        <f t="shared" si="9"/>
        <v>155543</v>
      </c>
      <c r="H59" s="51">
        <f t="shared" si="9"/>
        <v>102299</v>
      </c>
      <c r="I59" s="51">
        <f t="shared" si="9"/>
        <v>0</v>
      </c>
      <c r="J59" s="51">
        <f t="shared" si="9"/>
        <v>0</v>
      </c>
      <c r="K59" s="51">
        <f t="shared" si="9"/>
        <v>27925</v>
      </c>
      <c r="L59" s="51">
        <f t="shared" si="9"/>
        <v>10844</v>
      </c>
      <c r="M59">
        <f>'Weaker Section_7A'!K58+'Weaker Section_7A'!I58+'Weaker Section_7A'!G58+'Weaker Section_7A'!E58+'Weaker Section_7A'!C58</f>
        <v>91174</v>
      </c>
      <c r="N59">
        <f t="shared" si="0"/>
        <v>507978</v>
      </c>
      <c r="O59">
        <f t="shared" si="1"/>
        <v>599152</v>
      </c>
      <c r="P59">
        <f t="shared" si="2"/>
        <v>127861</v>
      </c>
      <c r="Q59" s="63">
        <f>'Weaker Section_7A'!L58+'Weaker Section_7A'!J58+'Weaker Section_7A'!H58+'Weaker Section_7A'!F58+'Weaker Section_7A'!D58</f>
        <v>61466</v>
      </c>
      <c r="R59" s="63">
        <f t="shared" si="3"/>
        <v>306169</v>
      </c>
      <c r="S59" s="63">
        <f t="shared" si="4"/>
        <v>367635</v>
      </c>
      <c r="T59" s="63">
        <f t="shared" si="5"/>
        <v>-129108</v>
      </c>
    </row>
    <row r="60" spans="1:20" ht="15" customHeight="1">
      <c r="A60" s="52">
        <v>50</v>
      </c>
      <c r="B60" s="49" t="s">
        <v>59</v>
      </c>
      <c r="C60" s="50">
        <v>1213167</v>
      </c>
      <c r="D60" s="4">
        <v>69757</v>
      </c>
      <c r="E60" s="50">
        <v>1213167</v>
      </c>
      <c r="F60" s="4">
        <v>277774</v>
      </c>
      <c r="G60" s="50">
        <f>SC_24!M59+ST_25!M59</f>
        <v>0</v>
      </c>
      <c r="H60" s="50">
        <f>SC_24!N59+ST_25!N59</f>
        <v>0</v>
      </c>
      <c r="I60" s="50">
        <v>0</v>
      </c>
      <c r="J60" s="4">
        <v>0</v>
      </c>
      <c r="K60" s="50">
        <v>0</v>
      </c>
      <c r="L60" s="4">
        <v>0</v>
      </c>
      <c r="M60">
        <f>'Weaker Section_7A'!K59+'Weaker Section_7A'!I59+'Weaker Section_7A'!G59+'Weaker Section_7A'!E59+'Weaker Section_7A'!C59</f>
        <v>580</v>
      </c>
      <c r="N60">
        <f t="shared" si="0"/>
        <v>1213167</v>
      </c>
      <c r="O60">
        <f t="shared" si="1"/>
        <v>1213747</v>
      </c>
      <c r="P60">
        <f t="shared" si="2"/>
        <v>580</v>
      </c>
      <c r="Q60" s="63">
        <f>'Weaker Section_7A'!L59+'Weaker Section_7A'!J59+'Weaker Section_7A'!H59+'Weaker Section_7A'!F59+'Weaker Section_7A'!D59</f>
        <v>265</v>
      </c>
      <c r="R60" s="63">
        <f t="shared" si="3"/>
        <v>277774</v>
      </c>
      <c r="S60" s="63">
        <f t="shared" si="4"/>
        <v>278039</v>
      </c>
      <c r="T60" s="63">
        <f t="shared" si="5"/>
        <v>-208282</v>
      </c>
    </row>
    <row r="61" spans="1:20" ht="15" customHeight="1">
      <c r="A61" s="52">
        <v>51</v>
      </c>
      <c r="B61" s="49" t="s">
        <v>60</v>
      </c>
      <c r="C61" s="50">
        <v>0</v>
      </c>
      <c r="D61" s="4">
        <v>0</v>
      </c>
      <c r="E61" s="50">
        <v>0</v>
      </c>
      <c r="F61" s="4">
        <v>0</v>
      </c>
      <c r="G61" s="50">
        <v>0</v>
      </c>
      <c r="H61" s="50">
        <f>SC_24!N60+ST_25!N60</f>
        <v>1</v>
      </c>
      <c r="I61" s="50">
        <v>0</v>
      </c>
      <c r="J61" s="4">
        <v>0</v>
      </c>
      <c r="K61" s="50">
        <v>0</v>
      </c>
      <c r="L61" s="4">
        <v>0</v>
      </c>
      <c r="M61">
        <f>'Weaker Section_7A'!K60+'Weaker Section_7A'!I60+'Weaker Section_7A'!G60+'Weaker Section_7A'!E60+'Weaker Section_7A'!C60</f>
        <v>5</v>
      </c>
      <c r="N61">
        <f t="shared" si="0"/>
        <v>0</v>
      </c>
      <c r="O61">
        <f t="shared" si="1"/>
        <v>5</v>
      </c>
      <c r="P61">
        <f t="shared" si="2"/>
        <v>5</v>
      </c>
      <c r="Q61" s="63">
        <f>'Weaker Section_7A'!L60+'Weaker Section_7A'!J60+'Weaker Section_7A'!H60+'Weaker Section_7A'!F60+'Weaker Section_7A'!D60</f>
        <v>5</v>
      </c>
      <c r="R61" s="63">
        <f t="shared" si="3"/>
        <v>1</v>
      </c>
      <c r="S61" s="63">
        <f t="shared" si="4"/>
        <v>6</v>
      </c>
      <c r="T61" s="63">
        <f t="shared" si="5"/>
        <v>-6</v>
      </c>
    </row>
    <row r="62" spans="1:22" ht="15" customHeight="1">
      <c r="A62" s="2"/>
      <c r="B62" s="2" t="s">
        <v>31</v>
      </c>
      <c r="C62" s="51">
        <f>SUM(C60:C61)</f>
        <v>1213167</v>
      </c>
      <c r="D62" s="51">
        <f aca="true" t="shared" si="10" ref="D62:V62">SUM(D60:D61)</f>
        <v>69757</v>
      </c>
      <c r="E62" s="51">
        <f t="shared" si="10"/>
        <v>1213167</v>
      </c>
      <c r="F62" s="51">
        <f t="shared" si="10"/>
        <v>277774</v>
      </c>
      <c r="G62" s="51">
        <f t="shared" si="10"/>
        <v>0</v>
      </c>
      <c r="H62" s="51">
        <f t="shared" si="10"/>
        <v>1</v>
      </c>
      <c r="I62" s="51">
        <f t="shared" si="10"/>
        <v>0</v>
      </c>
      <c r="J62" s="51">
        <f t="shared" si="10"/>
        <v>0</v>
      </c>
      <c r="K62" s="51">
        <f t="shared" si="10"/>
        <v>0</v>
      </c>
      <c r="L62" s="51">
        <f t="shared" si="10"/>
        <v>0</v>
      </c>
      <c r="M62" s="51">
        <f t="shared" si="10"/>
        <v>585</v>
      </c>
      <c r="N62" s="51">
        <f t="shared" si="10"/>
        <v>1213167</v>
      </c>
      <c r="O62" s="51">
        <f t="shared" si="10"/>
        <v>1213752</v>
      </c>
      <c r="P62" s="51">
        <f t="shared" si="10"/>
        <v>585</v>
      </c>
      <c r="Q62" s="51">
        <f t="shared" si="10"/>
        <v>270</v>
      </c>
      <c r="R62" s="51">
        <f t="shared" si="10"/>
        <v>277775</v>
      </c>
      <c r="S62" s="51">
        <f t="shared" si="10"/>
        <v>278045</v>
      </c>
      <c r="T62" s="51">
        <f t="shared" si="10"/>
        <v>-208288</v>
      </c>
      <c r="U62" s="51">
        <f t="shared" si="10"/>
        <v>0</v>
      </c>
      <c r="V62" s="51">
        <f t="shared" si="10"/>
        <v>0</v>
      </c>
    </row>
    <row r="63" spans="1:20" s="123" customFormat="1" ht="15" customHeight="1">
      <c r="A63" s="421" t="s">
        <v>0</v>
      </c>
      <c r="B63" s="422"/>
      <c r="C63" s="51">
        <f>C28+C35+C55+C59+C62</f>
        <v>3384357</v>
      </c>
      <c r="D63" s="51">
        <f aca="true" t="shared" si="11" ref="D63:L63">D28+D35+D55+D59+D62</f>
        <v>2522677</v>
      </c>
      <c r="E63" s="51">
        <f t="shared" si="11"/>
        <v>2507756</v>
      </c>
      <c r="F63" s="51">
        <f t="shared" si="11"/>
        <v>1676837</v>
      </c>
      <c r="G63" s="51">
        <f t="shared" si="11"/>
        <v>866542</v>
      </c>
      <c r="H63" s="51">
        <f t="shared" si="11"/>
        <v>935042</v>
      </c>
      <c r="I63" s="51">
        <f t="shared" si="11"/>
        <v>12675</v>
      </c>
      <c r="J63" s="51">
        <f t="shared" si="11"/>
        <v>70050</v>
      </c>
      <c r="K63" s="51">
        <f t="shared" si="11"/>
        <v>80625</v>
      </c>
      <c r="L63" s="51">
        <f t="shared" si="11"/>
        <v>53735</v>
      </c>
      <c r="M63" s="123">
        <f>'Weaker Section_7A'!K62+'Weaker Section_7A'!I62+'Weaker Section_7A'!G62+'Weaker Section_7A'!E62+'Weaker Section_7A'!C62</f>
        <v>279346</v>
      </c>
      <c r="N63" s="123">
        <f t="shared" si="0"/>
        <v>3467598</v>
      </c>
      <c r="O63" s="123">
        <f t="shared" si="1"/>
        <v>3746944</v>
      </c>
      <c r="P63" s="123">
        <f t="shared" si="2"/>
        <v>362587</v>
      </c>
      <c r="Q63" s="124">
        <f>'Weaker Section_7A'!L62+'Weaker Section_7A'!J62+'Weaker Section_7A'!H62+'Weaker Section_7A'!F62+'Weaker Section_7A'!D62</f>
        <v>222663.71000000002</v>
      </c>
      <c r="R63" s="124">
        <f t="shared" si="3"/>
        <v>2735664</v>
      </c>
      <c r="S63" s="124">
        <f t="shared" si="4"/>
        <v>2958327.71</v>
      </c>
      <c r="T63" s="124">
        <f t="shared" si="5"/>
        <v>-435650.70999999996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E5:F5"/>
    <mergeCell ref="G5:H5"/>
    <mergeCell ref="I5:J5"/>
    <mergeCell ref="A1:L1"/>
    <mergeCell ref="A2:L2"/>
    <mergeCell ref="K5:L5"/>
    <mergeCell ref="A63:B63"/>
    <mergeCell ref="I3:J3"/>
    <mergeCell ref="K3:L3"/>
    <mergeCell ref="A4:A6"/>
    <mergeCell ref="B4:B6"/>
    <mergeCell ref="C4:D5"/>
    <mergeCell ref="E4:L4"/>
  </mergeCells>
  <conditionalFormatting sqref="I3">
    <cfRule type="cellIs" priority="4" dxfId="83" operator="lessThan">
      <formula>0</formula>
    </cfRule>
  </conditionalFormatting>
  <conditionalFormatting sqref="K3">
    <cfRule type="cellIs" priority="3" dxfId="83" operator="lessThan">
      <formula>0</formula>
    </cfRule>
  </conditionalFormatting>
  <conditionalFormatting sqref="P1:P61 P63:P65536">
    <cfRule type="cellIs" priority="2" dxfId="83" operator="greaterThan">
      <formula>1</formula>
    </cfRule>
  </conditionalFormatting>
  <conditionalFormatting sqref="T1:T61 T63:T65536">
    <cfRule type="cellIs" priority="1" dxfId="83" operator="greaterThan">
      <formula>1</formula>
    </cfRule>
  </conditionalFormatting>
  <printOptions/>
  <pageMargins left="0.7" right="0.7" top="0.75" bottom="0.75" header="0.3" footer="0.3"/>
  <pageSetup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L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N63" sqref="N63"/>
    </sheetView>
  </sheetViews>
  <sheetFormatPr defaultColWidth="9.140625" defaultRowHeight="12.75"/>
  <cols>
    <col min="1" max="1" width="6.421875" style="53" customWidth="1"/>
    <col min="2" max="2" width="27.7109375" style="0" bestFit="1" customWidth="1"/>
    <col min="3" max="3" width="6.7109375" style="0" customWidth="1"/>
    <col min="4" max="4" width="8.8515625" style="63" bestFit="1" customWidth="1"/>
    <col min="6" max="6" width="9.140625" style="63" customWidth="1"/>
    <col min="8" max="8" width="9.140625" style="63" customWidth="1"/>
    <col min="10" max="10" width="9.140625" style="63" customWidth="1"/>
    <col min="12" max="12" width="9.140625" style="63" customWidth="1"/>
  </cols>
  <sheetData>
    <row r="1" spans="1:12" ht="14.25" customHeight="1">
      <c r="A1" s="419" t="s">
        <v>504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420" t="s">
        <v>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14.25">
      <c r="A3" s="37"/>
      <c r="B3" s="64" t="s">
        <v>66</v>
      </c>
      <c r="C3" s="36"/>
      <c r="D3" s="16"/>
      <c r="E3" s="38"/>
      <c r="F3" s="16"/>
      <c r="G3" s="38"/>
      <c r="H3" s="16"/>
      <c r="I3" s="418"/>
      <c r="J3" s="418"/>
      <c r="K3" s="418" t="s">
        <v>228</v>
      </c>
      <c r="L3" s="418"/>
    </row>
    <row r="4" spans="1:12" ht="12.75">
      <c r="A4" s="423" t="s">
        <v>3</v>
      </c>
      <c r="B4" s="423" t="s">
        <v>4</v>
      </c>
      <c r="C4" s="421" t="s">
        <v>115</v>
      </c>
      <c r="D4" s="422"/>
      <c r="E4" s="421" t="s">
        <v>116</v>
      </c>
      <c r="F4" s="422"/>
      <c r="G4" s="421" t="s">
        <v>117</v>
      </c>
      <c r="H4" s="422"/>
      <c r="I4" s="421" t="s">
        <v>118</v>
      </c>
      <c r="J4" s="422"/>
      <c r="K4" s="421" t="s">
        <v>119</v>
      </c>
      <c r="L4" s="422"/>
    </row>
    <row r="5" spans="1:12" ht="12.75">
      <c r="A5" s="425"/>
      <c r="B5" s="425"/>
      <c r="C5" s="2" t="s">
        <v>112</v>
      </c>
      <c r="D5" s="3" t="s">
        <v>90</v>
      </c>
      <c r="E5" s="2" t="s">
        <v>112</v>
      </c>
      <c r="F5" s="3" t="s">
        <v>90</v>
      </c>
      <c r="G5" s="2" t="s">
        <v>112</v>
      </c>
      <c r="H5" s="3" t="s">
        <v>90</v>
      </c>
      <c r="I5" s="2" t="s">
        <v>112</v>
      </c>
      <c r="J5" s="3" t="s">
        <v>90</v>
      </c>
      <c r="K5" s="2" t="s">
        <v>112</v>
      </c>
      <c r="L5" s="3" t="s">
        <v>90</v>
      </c>
    </row>
    <row r="6" spans="1:12" ht="15" customHeight="1">
      <c r="A6" s="52">
        <v>1</v>
      </c>
      <c r="B6" s="49" t="s">
        <v>10</v>
      </c>
      <c r="C6" s="50">
        <v>1080</v>
      </c>
      <c r="D6" s="4">
        <v>479</v>
      </c>
      <c r="E6" s="50">
        <v>2209</v>
      </c>
      <c r="F6" s="4">
        <v>1938</v>
      </c>
      <c r="G6" s="50">
        <v>1405</v>
      </c>
      <c r="H6" s="4">
        <v>1290</v>
      </c>
      <c r="I6" s="50">
        <v>1</v>
      </c>
      <c r="J6" s="4">
        <v>2</v>
      </c>
      <c r="K6" s="50">
        <v>235</v>
      </c>
      <c r="L6" s="4">
        <v>277</v>
      </c>
    </row>
    <row r="7" spans="1:12" ht="15" customHeight="1">
      <c r="A7" s="52">
        <v>2</v>
      </c>
      <c r="B7" s="49" t="s">
        <v>11</v>
      </c>
      <c r="C7" s="50">
        <v>0</v>
      </c>
      <c r="D7" s="4">
        <v>0</v>
      </c>
      <c r="E7" s="50">
        <v>0</v>
      </c>
      <c r="F7" s="4">
        <v>0</v>
      </c>
      <c r="G7" s="50">
        <v>0</v>
      </c>
      <c r="H7" s="4">
        <v>0</v>
      </c>
      <c r="I7" s="50">
        <v>0</v>
      </c>
      <c r="J7" s="4">
        <v>0</v>
      </c>
      <c r="K7" s="50">
        <v>0</v>
      </c>
      <c r="L7" s="4">
        <v>0</v>
      </c>
    </row>
    <row r="8" spans="1:12" ht="15" customHeight="1">
      <c r="A8" s="52">
        <v>3</v>
      </c>
      <c r="B8" s="49" t="s">
        <v>12</v>
      </c>
      <c r="C8" s="50">
        <v>103</v>
      </c>
      <c r="D8" s="4">
        <v>14</v>
      </c>
      <c r="E8" s="50">
        <v>1677</v>
      </c>
      <c r="F8" s="4">
        <v>699</v>
      </c>
      <c r="G8" s="50">
        <v>418</v>
      </c>
      <c r="H8" s="4">
        <v>532</v>
      </c>
      <c r="I8" s="50">
        <v>14</v>
      </c>
      <c r="J8" s="4">
        <v>7</v>
      </c>
      <c r="K8" s="50">
        <v>894</v>
      </c>
      <c r="L8" s="4">
        <v>67</v>
      </c>
    </row>
    <row r="9" spans="1:12" ht="15" customHeight="1">
      <c r="A9" s="52">
        <v>4</v>
      </c>
      <c r="B9" s="49" t="s">
        <v>13</v>
      </c>
      <c r="C9" s="50">
        <v>7342</v>
      </c>
      <c r="D9" s="4">
        <v>14754</v>
      </c>
      <c r="E9" s="50">
        <v>6745</v>
      </c>
      <c r="F9" s="4">
        <v>4551</v>
      </c>
      <c r="G9" s="50">
        <v>3421</v>
      </c>
      <c r="H9" s="4">
        <v>7931</v>
      </c>
      <c r="I9" s="50">
        <v>327</v>
      </c>
      <c r="J9" s="4">
        <v>438</v>
      </c>
      <c r="K9" s="50">
        <v>1180</v>
      </c>
      <c r="L9" s="4">
        <v>20470</v>
      </c>
    </row>
    <row r="10" spans="1:12" ht="15" customHeight="1">
      <c r="A10" s="52">
        <v>5</v>
      </c>
      <c r="B10" s="49" t="s">
        <v>14</v>
      </c>
      <c r="C10" s="50">
        <v>911</v>
      </c>
      <c r="D10" s="4">
        <v>541</v>
      </c>
      <c r="E10" s="50">
        <v>18</v>
      </c>
      <c r="F10" s="4">
        <v>8</v>
      </c>
      <c r="G10" s="50">
        <v>1195</v>
      </c>
      <c r="H10" s="4">
        <v>553</v>
      </c>
      <c r="I10" s="50">
        <v>57</v>
      </c>
      <c r="J10" s="4">
        <v>34</v>
      </c>
      <c r="K10" s="50">
        <v>365</v>
      </c>
      <c r="L10" s="4">
        <v>1293</v>
      </c>
    </row>
    <row r="11" spans="1:12" ht="15" customHeight="1">
      <c r="A11" s="52">
        <v>6</v>
      </c>
      <c r="B11" s="49" t="s">
        <v>15</v>
      </c>
      <c r="C11" s="50">
        <v>623</v>
      </c>
      <c r="D11" s="4">
        <v>1103</v>
      </c>
      <c r="E11" s="50">
        <v>7</v>
      </c>
      <c r="F11" s="4">
        <v>6</v>
      </c>
      <c r="G11" s="50">
        <v>536</v>
      </c>
      <c r="H11" s="4">
        <v>411</v>
      </c>
      <c r="I11" s="50">
        <v>5</v>
      </c>
      <c r="J11" s="4">
        <v>7</v>
      </c>
      <c r="K11" s="50">
        <v>59</v>
      </c>
      <c r="L11" s="4">
        <v>106</v>
      </c>
    </row>
    <row r="12" spans="1:12" ht="15" customHeight="1">
      <c r="A12" s="52">
        <v>7</v>
      </c>
      <c r="B12" s="49" t="s">
        <v>16</v>
      </c>
      <c r="C12" s="50">
        <v>30388</v>
      </c>
      <c r="D12" s="4">
        <v>40325</v>
      </c>
      <c r="E12" s="50">
        <v>11540</v>
      </c>
      <c r="F12" s="4">
        <v>3525</v>
      </c>
      <c r="G12" s="50">
        <v>8596</v>
      </c>
      <c r="H12" s="4">
        <v>5125</v>
      </c>
      <c r="I12" s="50">
        <v>2011</v>
      </c>
      <c r="J12" s="4">
        <v>636</v>
      </c>
      <c r="K12" s="50">
        <v>4127</v>
      </c>
      <c r="L12" s="4">
        <v>1499</v>
      </c>
    </row>
    <row r="13" spans="1:12" ht="15" customHeight="1">
      <c r="A13" s="52">
        <v>8</v>
      </c>
      <c r="B13" s="49" t="s">
        <v>17</v>
      </c>
      <c r="C13" s="50">
        <v>463</v>
      </c>
      <c r="D13" s="4">
        <v>1526</v>
      </c>
      <c r="E13" s="50">
        <v>344</v>
      </c>
      <c r="F13" s="4">
        <v>208</v>
      </c>
      <c r="G13" s="50">
        <v>10</v>
      </c>
      <c r="H13" s="4">
        <v>15</v>
      </c>
      <c r="I13" s="50">
        <v>28</v>
      </c>
      <c r="J13" s="4">
        <v>2329</v>
      </c>
      <c r="K13" s="50">
        <v>31</v>
      </c>
      <c r="L13" s="4">
        <v>5</v>
      </c>
    </row>
    <row r="14" spans="1:12" ht="15" customHeight="1">
      <c r="A14" s="52">
        <v>9</v>
      </c>
      <c r="B14" s="49" t="s">
        <v>18</v>
      </c>
      <c r="C14" s="50">
        <v>47</v>
      </c>
      <c r="D14" s="4">
        <v>2</v>
      </c>
      <c r="E14" s="50">
        <v>1541</v>
      </c>
      <c r="F14" s="4">
        <v>908</v>
      </c>
      <c r="G14" s="50">
        <v>67</v>
      </c>
      <c r="H14" s="4">
        <v>65</v>
      </c>
      <c r="I14" s="50">
        <v>100</v>
      </c>
      <c r="J14" s="4">
        <v>9</v>
      </c>
      <c r="K14" s="50">
        <v>299</v>
      </c>
      <c r="L14" s="4">
        <v>79</v>
      </c>
    </row>
    <row r="15" spans="1:12" ht="15" customHeight="1">
      <c r="A15" s="52">
        <v>10</v>
      </c>
      <c r="B15" s="49" t="s">
        <v>19</v>
      </c>
      <c r="C15" s="50">
        <v>8</v>
      </c>
      <c r="D15" s="4">
        <v>2</v>
      </c>
      <c r="E15" s="50">
        <v>292</v>
      </c>
      <c r="F15" s="4">
        <v>129</v>
      </c>
      <c r="G15" s="50">
        <v>134</v>
      </c>
      <c r="H15" s="4">
        <v>273</v>
      </c>
      <c r="I15" s="50">
        <v>0</v>
      </c>
      <c r="J15" s="4">
        <v>0</v>
      </c>
      <c r="K15" s="50">
        <v>10</v>
      </c>
      <c r="L15" s="4">
        <v>7</v>
      </c>
    </row>
    <row r="16" spans="1:12" ht="15" customHeight="1">
      <c r="A16" s="52">
        <v>11</v>
      </c>
      <c r="B16" s="49" t="s">
        <v>20</v>
      </c>
      <c r="C16" s="50">
        <v>119</v>
      </c>
      <c r="D16" s="4">
        <v>226</v>
      </c>
      <c r="E16" s="50">
        <v>94</v>
      </c>
      <c r="F16" s="4">
        <v>132</v>
      </c>
      <c r="G16" s="50">
        <v>549</v>
      </c>
      <c r="H16" s="4">
        <v>826</v>
      </c>
      <c r="I16" s="50">
        <v>0</v>
      </c>
      <c r="J16" s="4">
        <v>0</v>
      </c>
      <c r="K16" s="50">
        <v>64</v>
      </c>
      <c r="L16" s="4">
        <v>34</v>
      </c>
    </row>
    <row r="17" spans="1:12" ht="15" customHeight="1">
      <c r="A17" s="52">
        <v>12</v>
      </c>
      <c r="B17" s="49" t="s">
        <v>21</v>
      </c>
      <c r="C17" s="50">
        <v>0</v>
      </c>
      <c r="D17" s="4">
        <v>0</v>
      </c>
      <c r="E17" s="50">
        <v>210</v>
      </c>
      <c r="F17" s="4">
        <v>133</v>
      </c>
      <c r="G17" s="50">
        <v>1</v>
      </c>
      <c r="H17" s="4">
        <v>0</v>
      </c>
      <c r="I17" s="50">
        <v>0</v>
      </c>
      <c r="J17" s="4">
        <v>0</v>
      </c>
      <c r="K17" s="50">
        <v>33</v>
      </c>
      <c r="L17" s="4">
        <v>17</v>
      </c>
    </row>
    <row r="18" spans="1:12" ht="15" customHeight="1">
      <c r="A18" s="52">
        <v>13</v>
      </c>
      <c r="B18" s="49" t="s">
        <v>22</v>
      </c>
      <c r="C18" s="50">
        <v>5</v>
      </c>
      <c r="D18" s="4">
        <v>3</v>
      </c>
      <c r="E18" s="50">
        <v>1425</v>
      </c>
      <c r="F18" s="4">
        <v>381</v>
      </c>
      <c r="G18" s="50">
        <v>61</v>
      </c>
      <c r="H18" s="4">
        <v>62</v>
      </c>
      <c r="I18" s="50">
        <v>4</v>
      </c>
      <c r="J18" s="4">
        <v>0</v>
      </c>
      <c r="K18" s="50">
        <v>265</v>
      </c>
      <c r="L18" s="4">
        <v>139</v>
      </c>
    </row>
    <row r="19" spans="1:12" ht="15" customHeight="1">
      <c r="A19" s="52">
        <v>14</v>
      </c>
      <c r="B19" s="49" t="s">
        <v>23</v>
      </c>
      <c r="C19" s="50">
        <v>62</v>
      </c>
      <c r="D19" s="4">
        <v>90</v>
      </c>
      <c r="E19" s="50">
        <v>2</v>
      </c>
      <c r="F19" s="4">
        <v>1</v>
      </c>
      <c r="G19" s="50">
        <v>14</v>
      </c>
      <c r="H19" s="4">
        <v>12</v>
      </c>
      <c r="I19" s="50">
        <v>0</v>
      </c>
      <c r="J19" s="4">
        <v>0</v>
      </c>
      <c r="K19" s="50">
        <v>60</v>
      </c>
      <c r="L19" s="4">
        <v>116</v>
      </c>
    </row>
    <row r="20" spans="1:12" ht="15" customHeight="1">
      <c r="A20" s="52">
        <v>15</v>
      </c>
      <c r="B20" s="49" t="s">
        <v>24</v>
      </c>
      <c r="C20" s="50">
        <v>396</v>
      </c>
      <c r="D20" s="4">
        <v>218</v>
      </c>
      <c r="E20" s="50">
        <v>1159</v>
      </c>
      <c r="F20" s="4">
        <v>1680</v>
      </c>
      <c r="G20" s="50">
        <v>1565</v>
      </c>
      <c r="H20" s="4">
        <v>1839</v>
      </c>
      <c r="I20" s="50">
        <v>75</v>
      </c>
      <c r="J20" s="4">
        <v>32</v>
      </c>
      <c r="K20" s="50">
        <v>190</v>
      </c>
      <c r="L20" s="4">
        <v>98</v>
      </c>
    </row>
    <row r="21" spans="1:12" ht="15" customHeight="1">
      <c r="A21" s="52">
        <v>16</v>
      </c>
      <c r="B21" s="49" t="s">
        <v>25</v>
      </c>
      <c r="C21" s="50">
        <v>2215</v>
      </c>
      <c r="D21" s="4">
        <v>101</v>
      </c>
      <c r="E21" s="50">
        <v>412</v>
      </c>
      <c r="F21" s="4">
        <v>218</v>
      </c>
      <c r="G21" s="50">
        <v>320</v>
      </c>
      <c r="H21" s="4">
        <v>330</v>
      </c>
      <c r="I21" s="50">
        <v>24</v>
      </c>
      <c r="J21" s="4">
        <v>10</v>
      </c>
      <c r="K21" s="50">
        <v>45</v>
      </c>
      <c r="L21" s="4">
        <v>110</v>
      </c>
    </row>
    <row r="22" spans="1:12" ht="15" customHeight="1">
      <c r="A22" s="52">
        <v>17</v>
      </c>
      <c r="B22" s="49" t="s">
        <v>26</v>
      </c>
      <c r="C22" s="50">
        <v>24110</v>
      </c>
      <c r="D22" s="4">
        <v>5542</v>
      </c>
      <c r="E22" s="50">
        <v>12397</v>
      </c>
      <c r="F22" s="4">
        <v>3591</v>
      </c>
      <c r="G22" s="50">
        <v>3132</v>
      </c>
      <c r="H22" s="4">
        <v>2265</v>
      </c>
      <c r="I22" s="50">
        <v>196</v>
      </c>
      <c r="J22" s="4">
        <v>29</v>
      </c>
      <c r="K22" s="50">
        <v>0</v>
      </c>
      <c r="L22" s="4">
        <v>0</v>
      </c>
    </row>
    <row r="23" spans="1:12" ht="15" customHeight="1">
      <c r="A23" s="52">
        <v>18</v>
      </c>
      <c r="B23" s="49" t="s">
        <v>27</v>
      </c>
      <c r="C23" s="50">
        <v>1009</v>
      </c>
      <c r="D23" s="4">
        <v>251</v>
      </c>
      <c r="E23" s="50">
        <v>3681</v>
      </c>
      <c r="F23" s="4">
        <v>1055</v>
      </c>
      <c r="G23" s="50">
        <v>4720</v>
      </c>
      <c r="H23" s="4">
        <v>3029</v>
      </c>
      <c r="I23" s="50">
        <v>892</v>
      </c>
      <c r="J23" s="4">
        <v>192</v>
      </c>
      <c r="K23" s="50">
        <v>0</v>
      </c>
      <c r="L23" s="4">
        <v>0</v>
      </c>
    </row>
    <row r="24" spans="1:12" ht="15" customHeight="1">
      <c r="A24" s="52">
        <v>19</v>
      </c>
      <c r="B24" s="49" t="s">
        <v>28</v>
      </c>
      <c r="C24" s="50">
        <v>0</v>
      </c>
      <c r="D24" s="4">
        <v>0</v>
      </c>
      <c r="E24" s="50">
        <v>188</v>
      </c>
      <c r="F24" s="4">
        <v>77</v>
      </c>
      <c r="G24" s="50">
        <v>0</v>
      </c>
      <c r="H24" s="4">
        <v>0</v>
      </c>
      <c r="I24" s="50">
        <v>0</v>
      </c>
      <c r="J24" s="4">
        <v>0</v>
      </c>
      <c r="K24" s="50">
        <v>0</v>
      </c>
      <c r="L24" s="4">
        <v>0</v>
      </c>
    </row>
    <row r="25" spans="1:12" ht="15" customHeight="1">
      <c r="A25" s="52">
        <v>20</v>
      </c>
      <c r="B25" s="49" t="s">
        <v>29</v>
      </c>
      <c r="C25" s="50">
        <v>0</v>
      </c>
      <c r="D25" s="4">
        <v>0</v>
      </c>
      <c r="E25" s="50">
        <v>0</v>
      </c>
      <c r="F25" s="4">
        <v>0</v>
      </c>
      <c r="G25" s="50">
        <v>15</v>
      </c>
      <c r="H25" s="4">
        <v>55</v>
      </c>
      <c r="I25" s="50">
        <v>0</v>
      </c>
      <c r="J25" s="4">
        <v>0</v>
      </c>
      <c r="K25" s="50">
        <v>0</v>
      </c>
      <c r="L25" s="4">
        <v>0</v>
      </c>
    </row>
    <row r="26" spans="1:12" ht="15" customHeight="1">
      <c r="A26" s="52">
        <v>21</v>
      </c>
      <c r="B26" s="49" t="s">
        <v>30</v>
      </c>
      <c r="C26" s="50">
        <v>0</v>
      </c>
      <c r="D26" s="4">
        <v>0</v>
      </c>
      <c r="E26" s="50">
        <v>0</v>
      </c>
      <c r="F26" s="4">
        <v>0</v>
      </c>
      <c r="G26" s="50">
        <v>1</v>
      </c>
      <c r="H26" s="4">
        <v>5</v>
      </c>
      <c r="I26" s="50">
        <v>0</v>
      </c>
      <c r="J26" s="4">
        <v>0</v>
      </c>
      <c r="K26" s="50">
        <v>0</v>
      </c>
      <c r="L26" s="4">
        <v>0</v>
      </c>
    </row>
    <row r="27" spans="1:12" ht="15" customHeight="1">
      <c r="A27" s="2"/>
      <c r="B27" s="2" t="s">
        <v>31</v>
      </c>
      <c r="C27" s="51">
        <f>SUM(C6:C26)</f>
        <v>68881</v>
      </c>
      <c r="D27" s="51">
        <f aca="true" t="shared" si="0" ref="D27:L27">SUM(D6:D26)</f>
        <v>65177</v>
      </c>
      <c r="E27" s="51">
        <f t="shared" si="0"/>
        <v>43941</v>
      </c>
      <c r="F27" s="51">
        <f t="shared" si="0"/>
        <v>19240</v>
      </c>
      <c r="G27" s="51">
        <f t="shared" si="0"/>
        <v>26160</v>
      </c>
      <c r="H27" s="51">
        <f t="shared" si="0"/>
        <v>24618</v>
      </c>
      <c r="I27" s="51">
        <f t="shared" si="0"/>
        <v>3734</v>
      </c>
      <c r="J27" s="51">
        <f t="shared" si="0"/>
        <v>3725</v>
      </c>
      <c r="K27" s="51">
        <f t="shared" si="0"/>
        <v>7857</v>
      </c>
      <c r="L27" s="51">
        <f t="shared" si="0"/>
        <v>24317</v>
      </c>
    </row>
    <row r="28" spans="1:12" ht="15" customHeight="1">
      <c r="A28" s="52">
        <v>22</v>
      </c>
      <c r="B28" s="49" t="s">
        <v>32</v>
      </c>
      <c r="C28" s="50">
        <v>0</v>
      </c>
      <c r="D28" s="4">
        <v>0</v>
      </c>
      <c r="E28" s="50">
        <v>8</v>
      </c>
      <c r="F28" s="4">
        <v>13</v>
      </c>
      <c r="G28" s="50">
        <v>0</v>
      </c>
      <c r="H28" s="4">
        <v>0</v>
      </c>
      <c r="I28" s="50">
        <v>0</v>
      </c>
      <c r="J28" s="4">
        <v>0</v>
      </c>
      <c r="K28" s="50">
        <v>10</v>
      </c>
      <c r="L28" s="4">
        <v>7</v>
      </c>
    </row>
    <row r="29" spans="1:12" ht="15" customHeight="1">
      <c r="A29" s="52">
        <v>23</v>
      </c>
      <c r="B29" s="49" t="s">
        <v>33</v>
      </c>
      <c r="C29" s="50">
        <v>0</v>
      </c>
      <c r="D29" s="4">
        <v>0</v>
      </c>
      <c r="E29" s="50">
        <v>0</v>
      </c>
      <c r="F29" s="4">
        <v>0</v>
      </c>
      <c r="G29" s="50">
        <v>0</v>
      </c>
      <c r="H29" s="4">
        <v>0</v>
      </c>
      <c r="I29" s="50">
        <v>0</v>
      </c>
      <c r="J29" s="4">
        <v>0</v>
      </c>
      <c r="K29" s="50">
        <v>0</v>
      </c>
      <c r="L29" s="4">
        <v>0</v>
      </c>
    </row>
    <row r="30" spans="1:12" ht="15" customHeight="1">
      <c r="A30" s="52">
        <v>24</v>
      </c>
      <c r="B30" s="49" t="s">
        <v>34</v>
      </c>
      <c r="C30" s="50">
        <v>0</v>
      </c>
      <c r="D30" s="4">
        <v>0</v>
      </c>
      <c r="E30" s="50">
        <v>16</v>
      </c>
      <c r="F30" s="4">
        <v>18</v>
      </c>
      <c r="G30" s="50">
        <v>29</v>
      </c>
      <c r="H30" s="4">
        <v>6</v>
      </c>
      <c r="I30" s="50">
        <v>67</v>
      </c>
      <c r="J30" s="4">
        <v>21</v>
      </c>
      <c r="K30" s="50">
        <v>43</v>
      </c>
      <c r="L30" s="4">
        <v>8</v>
      </c>
    </row>
    <row r="31" spans="1:12" ht="15" customHeight="1">
      <c r="A31" s="52">
        <v>25</v>
      </c>
      <c r="B31" s="49" t="s">
        <v>35</v>
      </c>
      <c r="C31" s="50">
        <v>0</v>
      </c>
      <c r="D31" s="4">
        <v>0</v>
      </c>
      <c r="E31" s="50">
        <v>1</v>
      </c>
      <c r="F31" s="4">
        <v>5</v>
      </c>
      <c r="G31" s="50">
        <v>0</v>
      </c>
      <c r="H31" s="4">
        <v>0</v>
      </c>
      <c r="I31" s="50">
        <v>0</v>
      </c>
      <c r="J31" s="4">
        <v>0</v>
      </c>
      <c r="K31" s="50">
        <v>22</v>
      </c>
      <c r="L31" s="4">
        <v>8</v>
      </c>
    </row>
    <row r="32" spans="1:12" ht="15" customHeight="1">
      <c r="A32" s="52">
        <v>26</v>
      </c>
      <c r="B32" s="49" t="s">
        <v>36</v>
      </c>
      <c r="C32" s="50">
        <v>39</v>
      </c>
      <c r="D32" s="4">
        <v>11</v>
      </c>
      <c r="E32" s="50">
        <v>270</v>
      </c>
      <c r="F32" s="4">
        <v>76</v>
      </c>
      <c r="G32" s="50">
        <v>3</v>
      </c>
      <c r="H32" s="4">
        <v>3</v>
      </c>
      <c r="I32" s="50">
        <v>6</v>
      </c>
      <c r="J32" s="4">
        <v>1</v>
      </c>
      <c r="K32" s="50">
        <v>143</v>
      </c>
      <c r="L32" s="4">
        <v>73</v>
      </c>
    </row>
    <row r="33" spans="1:12" ht="15" customHeight="1">
      <c r="A33" s="52">
        <v>27</v>
      </c>
      <c r="B33" s="49" t="s">
        <v>37</v>
      </c>
      <c r="C33" s="50">
        <v>24110</v>
      </c>
      <c r="D33" s="4">
        <v>5542</v>
      </c>
      <c r="E33" s="50">
        <v>12397</v>
      </c>
      <c r="F33" s="4">
        <v>3591</v>
      </c>
      <c r="G33" s="50">
        <v>2831</v>
      </c>
      <c r="H33" s="4">
        <v>2067</v>
      </c>
      <c r="I33" s="50">
        <v>191</v>
      </c>
      <c r="J33" s="4">
        <v>28</v>
      </c>
      <c r="K33" s="50">
        <v>0</v>
      </c>
      <c r="L33" s="4">
        <v>0</v>
      </c>
    </row>
    <row r="34" spans="1:12" ht="15" customHeight="1">
      <c r="A34" s="2"/>
      <c r="B34" s="2" t="s">
        <v>31</v>
      </c>
      <c r="C34" s="51">
        <v>24149</v>
      </c>
      <c r="D34" s="5">
        <v>5553</v>
      </c>
      <c r="E34" s="51">
        <v>12692</v>
      </c>
      <c r="F34" s="5">
        <v>3703</v>
      </c>
      <c r="G34" s="51">
        <v>3164</v>
      </c>
      <c r="H34" s="5">
        <v>2274</v>
      </c>
      <c r="I34" s="51">
        <v>269</v>
      </c>
      <c r="J34" s="5">
        <v>51</v>
      </c>
      <c r="K34" s="51">
        <v>218</v>
      </c>
      <c r="L34" s="5">
        <v>96</v>
      </c>
    </row>
    <row r="35" spans="1:12" ht="15" customHeight="1">
      <c r="A35" s="52">
        <v>28</v>
      </c>
      <c r="B35" s="49" t="s">
        <v>38</v>
      </c>
      <c r="C35" s="50">
        <v>1</v>
      </c>
      <c r="D35" s="4">
        <v>100</v>
      </c>
      <c r="E35" s="50">
        <v>88</v>
      </c>
      <c r="F35" s="4">
        <v>25</v>
      </c>
      <c r="G35" s="50">
        <v>43</v>
      </c>
      <c r="H35" s="4">
        <v>7</v>
      </c>
      <c r="I35" s="50">
        <v>0</v>
      </c>
      <c r="J35" s="4">
        <v>0</v>
      </c>
      <c r="K35" s="50">
        <v>0</v>
      </c>
      <c r="L35" s="4">
        <v>0</v>
      </c>
    </row>
    <row r="36" spans="1:12" ht="15" customHeight="1">
      <c r="A36" s="52">
        <v>29</v>
      </c>
      <c r="B36" s="49" t="s">
        <v>39</v>
      </c>
      <c r="C36" s="50">
        <v>0</v>
      </c>
      <c r="D36" s="4">
        <v>0</v>
      </c>
      <c r="E36" s="50">
        <v>0</v>
      </c>
      <c r="F36" s="4">
        <v>0</v>
      </c>
      <c r="G36" s="50">
        <v>0</v>
      </c>
      <c r="H36" s="4">
        <v>0</v>
      </c>
      <c r="I36" s="50">
        <v>0</v>
      </c>
      <c r="J36" s="4">
        <v>0</v>
      </c>
      <c r="K36" s="50">
        <v>0</v>
      </c>
      <c r="L36" s="4">
        <v>0</v>
      </c>
    </row>
    <row r="37" spans="1:12" ht="15" customHeight="1">
      <c r="A37" s="52">
        <v>30</v>
      </c>
      <c r="B37" s="49" t="s">
        <v>40</v>
      </c>
      <c r="C37" s="50">
        <v>0</v>
      </c>
      <c r="D37" s="4">
        <v>0</v>
      </c>
      <c r="E37" s="50">
        <v>0</v>
      </c>
      <c r="F37" s="4">
        <v>0</v>
      </c>
      <c r="G37" s="50">
        <v>0</v>
      </c>
      <c r="H37" s="4">
        <v>0</v>
      </c>
      <c r="I37" s="50">
        <v>0</v>
      </c>
      <c r="J37" s="4">
        <v>0</v>
      </c>
      <c r="K37" s="50">
        <v>0</v>
      </c>
      <c r="L37" s="4">
        <v>0</v>
      </c>
    </row>
    <row r="38" spans="1:12" ht="15" customHeight="1">
      <c r="A38" s="52">
        <v>31</v>
      </c>
      <c r="B38" s="49" t="s">
        <v>41</v>
      </c>
      <c r="C38" s="50">
        <v>0</v>
      </c>
      <c r="D38" s="4">
        <v>0</v>
      </c>
      <c r="E38" s="50">
        <v>4</v>
      </c>
      <c r="F38" s="4">
        <v>1</v>
      </c>
      <c r="G38" s="50">
        <v>8556</v>
      </c>
      <c r="H38" s="4">
        <v>6091</v>
      </c>
      <c r="I38" s="50">
        <v>0</v>
      </c>
      <c r="J38" s="4">
        <v>0</v>
      </c>
      <c r="K38" s="50">
        <v>0</v>
      </c>
      <c r="L38" s="4">
        <v>0</v>
      </c>
    </row>
    <row r="39" spans="1:12" ht="15" customHeight="1">
      <c r="A39" s="52">
        <v>32</v>
      </c>
      <c r="B39" s="49" t="s">
        <v>42</v>
      </c>
      <c r="C39" s="50">
        <v>0</v>
      </c>
      <c r="D39" s="4">
        <v>0</v>
      </c>
      <c r="E39" s="50">
        <v>199</v>
      </c>
      <c r="F39" s="4">
        <v>57</v>
      </c>
      <c r="G39" s="50">
        <v>6454</v>
      </c>
      <c r="H39" s="4">
        <v>4007</v>
      </c>
      <c r="I39" s="50">
        <v>0</v>
      </c>
      <c r="J39" s="4">
        <v>0</v>
      </c>
      <c r="K39" s="50">
        <v>0</v>
      </c>
      <c r="L39" s="4">
        <v>0</v>
      </c>
    </row>
    <row r="40" spans="1:12" ht="15" customHeight="1">
      <c r="A40" s="52">
        <v>33</v>
      </c>
      <c r="B40" s="49" t="s">
        <v>43</v>
      </c>
      <c r="C40" s="50">
        <v>0</v>
      </c>
      <c r="D40" s="4">
        <v>0</v>
      </c>
      <c r="E40" s="50">
        <v>0</v>
      </c>
      <c r="F40" s="4">
        <v>0</v>
      </c>
      <c r="G40" s="50">
        <v>0</v>
      </c>
      <c r="H40" s="4">
        <v>0</v>
      </c>
      <c r="I40" s="50">
        <v>0</v>
      </c>
      <c r="J40" s="4">
        <v>0</v>
      </c>
      <c r="K40" s="50">
        <v>0</v>
      </c>
      <c r="L40" s="4">
        <v>0</v>
      </c>
    </row>
    <row r="41" spans="1:12" ht="15" customHeight="1">
      <c r="A41" s="52">
        <v>34</v>
      </c>
      <c r="B41" s="49" t="s">
        <v>44</v>
      </c>
      <c r="C41" s="50">
        <v>0</v>
      </c>
      <c r="D41" s="4">
        <v>0</v>
      </c>
      <c r="E41" s="50">
        <v>5</v>
      </c>
      <c r="F41" s="4">
        <v>3</v>
      </c>
      <c r="G41" s="50">
        <v>0</v>
      </c>
      <c r="H41" s="4">
        <v>0</v>
      </c>
      <c r="I41" s="50">
        <v>0</v>
      </c>
      <c r="J41" s="4">
        <v>0</v>
      </c>
      <c r="K41" s="50">
        <v>0</v>
      </c>
      <c r="L41" s="4">
        <v>0</v>
      </c>
    </row>
    <row r="42" spans="1:12" ht="15" customHeight="1">
      <c r="A42" s="52">
        <v>35</v>
      </c>
      <c r="B42" s="49" t="s">
        <v>45</v>
      </c>
      <c r="C42" s="50">
        <v>0</v>
      </c>
      <c r="D42" s="4">
        <v>0</v>
      </c>
      <c r="E42" s="50">
        <v>0</v>
      </c>
      <c r="F42" s="4">
        <v>0</v>
      </c>
      <c r="G42" s="50">
        <v>0</v>
      </c>
      <c r="H42" s="4">
        <v>0</v>
      </c>
      <c r="I42" s="50">
        <v>0</v>
      </c>
      <c r="J42" s="4">
        <v>0</v>
      </c>
      <c r="K42" s="50">
        <v>0</v>
      </c>
      <c r="L42" s="4">
        <v>0</v>
      </c>
    </row>
    <row r="43" spans="1:12" ht="15" customHeight="1">
      <c r="A43" s="52">
        <v>36</v>
      </c>
      <c r="B43" s="49" t="s">
        <v>46</v>
      </c>
      <c r="C43" s="50">
        <v>0</v>
      </c>
      <c r="D43" s="4">
        <v>0</v>
      </c>
      <c r="E43" s="50">
        <v>0</v>
      </c>
      <c r="F43" s="4">
        <v>0</v>
      </c>
      <c r="G43" s="50">
        <v>0</v>
      </c>
      <c r="H43" s="4">
        <v>0</v>
      </c>
      <c r="I43" s="50">
        <v>0</v>
      </c>
      <c r="J43" s="4">
        <v>0</v>
      </c>
      <c r="K43" s="50">
        <v>0</v>
      </c>
      <c r="L43" s="4">
        <v>0</v>
      </c>
    </row>
    <row r="44" spans="1:12" ht="15" customHeight="1">
      <c r="A44" s="52">
        <v>37</v>
      </c>
      <c r="B44" s="49" t="s">
        <v>47</v>
      </c>
      <c r="C44" s="50">
        <v>0</v>
      </c>
      <c r="D44" s="4">
        <v>0</v>
      </c>
      <c r="E44" s="50">
        <v>10</v>
      </c>
      <c r="F44" s="4">
        <v>9</v>
      </c>
      <c r="G44" s="50">
        <v>0</v>
      </c>
      <c r="H44" s="4">
        <v>0</v>
      </c>
      <c r="I44" s="50">
        <v>0</v>
      </c>
      <c r="J44" s="4">
        <v>0</v>
      </c>
      <c r="K44" s="50">
        <v>0</v>
      </c>
      <c r="L44" s="4">
        <v>0</v>
      </c>
    </row>
    <row r="45" spans="1:12" ht="15" customHeight="1">
      <c r="A45" s="52">
        <v>38</v>
      </c>
      <c r="B45" s="49" t="s">
        <v>48</v>
      </c>
      <c r="C45" s="50">
        <v>0</v>
      </c>
      <c r="D45" s="4">
        <v>0</v>
      </c>
      <c r="E45" s="50">
        <v>0</v>
      </c>
      <c r="F45" s="4">
        <v>0</v>
      </c>
      <c r="G45" s="50">
        <v>0</v>
      </c>
      <c r="H45" s="4">
        <v>0</v>
      </c>
      <c r="I45" s="50">
        <v>0</v>
      </c>
      <c r="J45" s="4">
        <v>0</v>
      </c>
      <c r="K45" s="50">
        <v>0</v>
      </c>
      <c r="L45" s="4">
        <v>0</v>
      </c>
    </row>
    <row r="46" spans="1:12" ht="15" customHeight="1">
      <c r="A46" s="52">
        <v>39</v>
      </c>
      <c r="B46" s="49" t="s">
        <v>49</v>
      </c>
      <c r="C46" s="50">
        <v>0</v>
      </c>
      <c r="D46" s="4">
        <v>0</v>
      </c>
      <c r="E46" s="50">
        <v>36</v>
      </c>
      <c r="F46" s="4">
        <v>7</v>
      </c>
      <c r="G46" s="50">
        <v>0</v>
      </c>
      <c r="H46" s="4">
        <v>0</v>
      </c>
      <c r="I46" s="50">
        <v>0</v>
      </c>
      <c r="J46" s="4">
        <v>0</v>
      </c>
      <c r="K46" s="50">
        <v>13</v>
      </c>
      <c r="L46" s="4">
        <v>5</v>
      </c>
    </row>
    <row r="47" spans="1:12" ht="15" customHeight="1">
      <c r="A47" s="52">
        <v>40</v>
      </c>
      <c r="B47" s="49" t="s">
        <v>50</v>
      </c>
      <c r="C47" s="50">
        <v>0</v>
      </c>
      <c r="D47" s="4">
        <v>0</v>
      </c>
      <c r="E47" s="50">
        <v>0</v>
      </c>
      <c r="F47" s="4">
        <v>1</v>
      </c>
      <c r="G47" s="50">
        <v>0</v>
      </c>
      <c r="H47" s="4">
        <v>0</v>
      </c>
      <c r="I47" s="50">
        <v>0</v>
      </c>
      <c r="J47" s="4">
        <v>0</v>
      </c>
      <c r="K47" s="50">
        <v>0</v>
      </c>
      <c r="L47" s="4">
        <v>0</v>
      </c>
    </row>
    <row r="48" spans="1:12" ht="15" customHeight="1">
      <c r="A48" s="52">
        <v>41</v>
      </c>
      <c r="B48" s="49" t="s">
        <v>51</v>
      </c>
      <c r="C48" s="50">
        <v>0</v>
      </c>
      <c r="D48" s="4">
        <v>0</v>
      </c>
      <c r="E48" s="50">
        <v>0</v>
      </c>
      <c r="F48" s="4">
        <v>0</v>
      </c>
      <c r="G48" s="50">
        <v>0</v>
      </c>
      <c r="H48" s="4">
        <v>0</v>
      </c>
      <c r="I48" s="50">
        <v>0</v>
      </c>
      <c r="J48" s="4">
        <v>0</v>
      </c>
      <c r="K48" s="50">
        <v>0</v>
      </c>
      <c r="L48" s="4">
        <v>0</v>
      </c>
    </row>
    <row r="49" spans="1:12" ht="15" customHeight="1">
      <c r="A49" s="52">
        <v>42</v>
      </c>
      <c r="B49" s="49" t="s">
        <v>52</v>
      </c>
      <c r="C49" s="50">
        <v>0</v>
      </c>
      <c r="D49" s="4">
        <v>0</v>
      </c>
      <c r="E49" s="50">
        <v>0</v>
      </c>
      <c r="F49" s="4">
        <v>0</v>
      </c>
      <c r="G49" s="50">
        <v>1406</v>
      </c>
      <c r="H49" s="4">
        <v>734</v>
      </c>
      <c r="I49" s="50">
        <v>0</v>
      </c>
      <c r="J49" s="4">
        <v>0</v>
      </c>
      <c r="K49" s="50">
        <v>0</v>
      </c>
      <c r="L49" s="4">
        <v>0</v>
      </c>
    </row>
    <row r="50" spans="1:12" ht="15" customHeight="1">
      <c r="A50" s="52">
        <v>43</v>
      </c>
      <c r="B50" s="49" t="s">
        <v>53</v>
      </c>
      <c r="C50" s="50">
        <v>0</v>
      </c>
      <c r="D50" s="4">
        <v>0</v>
      </c>
      <c r="E50" s="50">
        <v>14</v>
      </c>
      <c r="F50" s="4">
        <v>17</v>
      </c>
      <c r="G50" s="50">
        <v>0</v>
      </c>
      <c r="H50" s="4">
        <v>0</v>
      </c>
      <c r="I50" s="50">
        <v>0</v>
      </c>
      <c r="J50" s="4">
        <v>0</v>
      </c>
      <c r="K50" s="50">
        <v>0</v>
      </c>
      <c r="L50" s="4">
        <v>0</v>
      </c>
    </row>
    <row r="51" spans="1:12" ht="15" customHeight="1">
      <c r="A51" s="52">
        <v>44</v>
      </c>
      <c r="B51" s="49" t="s">
        <v>54</v>
      </c>
      <c r="C51" s="50">
        <v>0</v>
      </c>
      <c r="D51" s="4">
        <v>0</v>
      </c>
      <c r="E51" s="50">
        <v>0</v>
      </c>
      <c r="F51" s="4">
        <v>0</v>
      </c>
      <c r="G51" s="50">
        <v>0</v>
      </c>
      <c r="H51" s="4">
        <v>0</v>
      </c>
      <c r="I51" s="50">
        <v>0</v>
      </c>
      <c r="J51" s="4">
        <v>0</v>
      </c>
      <c r="K51" s="50">
        <v>0</v>
      </c>
      <c r="L51" s="4">
        <v>0</v>
      </c>
    </row>
    <row r="52" spans="1:12" ht="15" customHeight="1">
      <c r="A52" s="52">
        <v>45</v>
      </c>
      <c r="B52" s="49" t="s">
        <v>55</v>
      </c>
      <c r="C52" s="50">
        <v>0</v>
      </c>
      <c r="D52" s="4">
        <v>0</v>
      </c>
      <c r="E52" s="50">
        <v>0</v>
      </c>
      <c r="F52" s="4">
        <v>0</v>
      </c>
      <c r="G52" s="50">
        <v>0</v>
      </c>
      <c r="H52" s="4">
        <v>0</v>
      </c>
      <c r="I52" s="50">
        <v>0</v>
      </c>
      <c r="J52" s="4">
        <v>0</v>
      </c>
      <c r="K52" s="50">
        <v>0</v>
      </c>
      <c r="L52" s="4">
        <v>0</v>
      </c>
    </row>
    <row r="53" spans="1:12" ht="15" customHeight="1">
      <c r="A53" s="52">
        <v>46</v>
      </c>
      <c r="B53" s="49" t="s">
        <v>315</v>
      </c>
      <c r="C53" s="50">
        <v>0</v>
      </c>
      <c r="D53" s="4">
        <v>0</v>
      </c>
      <c r="E53" s="50">
        <v>0</v>
      </c>
      <c r="F53" s="4">
        <v>0</v>
      </c>
      <c r="G53" s="50">
        <v>0</v>
      </c>
      <c r="H53" s="4">
        <v>0</v>
      </c>
      <c r="I53" s="50">
        <v>0</v>
      </c>
      <c r="J53" s="4">
        <v>0</v>
      </c>
      <c r="K53" s="50">
        <v>0</v>
      </c>
      <c r="L53" s="4">
        <v>0</v>
      </c>
    </row>
    <row r="54" spans="1:12" ht="15" customHeight="1">
      <c r="A54" s="2"/>
      <c r="B54" s="2" t="s">
        <v>31</v>
      </c>
      <c r="C54" s="51">
        <f>SUM(C35:C53)</f>
        <v>1</v>
      </c>
      <c r="D54" s="51">
        <f aca="true" t="shared" si="1" ref="D54:L54">SUM(D35:D53)</f>
        <v>100</v>
      </c>
      <c r="E54" s="51">
        <f t="shared" si="1"/>
        <v>356</v>
      </c>
      <c r="F54" s="51">
        <f t="shared" si="1"/>
        <v>120</v>
      </c>
      <c r="G54" s="51">
        <f t="shared" si="1"/>
        <v>16459</v>
      </c>
      <c r="H54" s="51">
        <f t="shared" si="1"/>
        <v>10839</v>
      </c>
      <c r="I54" s="51">
        <f t="shared" si="1"/>
        <v>0</v>
      </c>
      <c r="J54" s="51">
        <f t="shared" si="1"/>
        <v>0</v>
      </c>
      <c r="K54" s="51">
        <f t="shared" si="1"/>
        <v>13</v>
      </c>
      <c r="L54" s="51">
        <f t="shared" si="1"/>
        <v>5</v>
      </c>
    </row>
    <row r="55" spans="1:12" ht="15" customHeight="1">
      <c r="A55" s="52">
        <v>47</v>
      </c>
      <c r="B55" s="49" t="s">
        <v>56</v>
      </c>
      <c r="C55" s="50">
        <v>6208</v>
      </c>
      <c r="D55" s="4">
        <v>1154</v>
      </c>
      <c r="E55" s="50">
        <v>1788</v>
      </c>
      <c r="F55" s="4">
        <v>674</v>
      </c>
      <c r="G55" s="50">
        <v>8778</v>
      </c>
      <c r="H55" s="4">
        <v>2975</v>
      </c>
      <c r="I55" s="50">
        <v>1185</v>
      </c>
      <c r="J55" s="4">
        <v>119</v>
      </c>
      <c r="K55" s="50">
        <v>1671</v>
      </c>
      <c r="L55" s="4">
        <v>494</v>
      </c>
    </row>
    <row r="56" spans="1:12" ht="15" customHeight="1">
      <c r="A56" s="52">
        <v>48</v>
      </c>
      <c r="B56" s="49" t="s">
        <v>57</v>
      </c>
      <c r="C56" s="50">
        <v>37976</v>
      </c>
      <c r="D56" s="4">
        <v>27808</v>
      </c>
      <c r="E56" s="50">
        <v>17217</v>
      </c>
      <c r="F56" s="4">
        <v>21785</v>
      </c>
      <c r="G56" s="50">
        <v>12410</v>
      </c>
      <c r="H56" s="4">
        <v>4641</v>
      </c>
      <c r="I56" s="50">
        <v>0</v>
      </c>
      <c r="J56" s="4">
        <v>0</v>
      </c>
      <c r="K56" s="50">
        <v>3941</v>
      </c>
      <c r="L56" s="4">
        <v>1816</v>
      </c>
    </row>
    <row r="57" spans="1:12" ht="15" customHeight="1">
      <c r="A57" s="52">
        <v>49</v>
      </c>
      <c r="B57" s="49" t="s">
        <v>58</v>
      </c>
      <c r="C57" s="50">
        <v>0</v>
      </c>
      <c r="D57" s="4">
        <v>0</v>
      </c>
      <c r="E57" s="50">
        <v>0</v>
      </c>
      <c r="F57" s="4">
        <v>0</v>
      </c>
      <c r="G57" s="50">
        <v>0</v>
      </c>
      <c r="H57" s="4">
        <v>0</v>
      </c>
      <c r="I57" s="50">
        <v>0</v>
      </c>
      <c r="J57" s="4">
        <v>0</v>
      </c>
      <c r="K57" s="50">
        <v>0</v>
      </c>
      <c r="L57" s="4">
        <v>0</v>
      </c>
    </row>
    <row r="58" spans="1:12" ht="15" customHeight="1">
      <c r="A58" s="2"/>
      <c r="B58" s="2" t="s">
        <v>31</v>
      </c>
      <c r="C58" s="51">
        <f>SUM(C55:C57)</f>
        <v>44184</v>
      </c>
      <c r="D58" s="51">
        <f aca="true" t="shared" si="2" ref="D58:L58">SUM(D55:D57)</f>
        <v>28962</v>
      </c>
      <c r="E58" s="51">
        <f t="shared" si="2"/>
        <v>19005</v>
      </c>
      <c r="F58" s="51">
        <f t="shared" si="2"/>
        <v>22459</v>
      </c>
      <c r="G58" s="51">
        <f t="shared" si="2"/>
        <v>21188</v>
      </c>
      <c r="H58" s="51">
        <f t="shared" si="2"/>
        <v>7616</v>
      </c>
      <c r="I58" s="51">
        <f t="shared" si="2"/>
        <v>1185</v>
      </c>
      <c r="J58" s="51">
        <f t="shared" si="2"/>
        <v>119</v>
      </c>
      <c r="K58" s="51">
        <f t="shared" si="2"/>
        <v>5612</v>
      </c>
      <c r="L58" s="51">
        <f t="shared" si="2"/>
        <v>2310</v>
      </c>
    </row>
    <row r="59" spans="1:12" ht="15" customHeight="1">
      <c r="A59" s="52">
        <v>50</v>
      </c>
      <c r="B59" s="49" t="s">
        <v>59</v>
      </c>
      <c r="C59" s="50">
        <v>0</v>
      </c>
      <c r="D59" s="4">
        <v>0</v>
      </c>
      <c r="E59" s="50">
        <v>0</v>
      </c>
      <c r="F59" s="4">
        <v>0</v>
      </c>
      <c r="G59" s="50">
        <v>580</v>
      </c>
      <c r="H59" s="4">
        <v>265</v>
      </c>
      <c r="I59" s="50">
        <v>0</v>
      </c>
      <c r="J59" s="4">
        <v>0</v>
      </c>
      <c r="K59" s="50">
        <v>0</v>
      </c>
      <c r="L59" s="4">
        <v>0</v>
      </c>
    </row>
    <row r="60" spans="1:12" ht="15" customHeight="1">
      <c r="A60" s="52">
        <v>51</v>
      </c>
      <c r="B60" s="49" t="s">
        <v>60</v>
      </c>
      <c r="C60" s="50">
        <v>1</v>
      </c>
      <c r="D60" s="4">
        <v>1</v>
      </c>
      <c r="E60" s="50">
        <v>1</v>
      </c>
      <c r="F60" s="4">
        <v>1</v>
      </c>
      <c r="G60" s="50">
        <v>1</v>
      </c>
      <c r="H60" s="4">
        <v>1</v>
      </c>
      <c r="I60" s="50">
        <v>1</v>
      </c>
      <c r="J60" s="4">
        <v>1</v>
      </c>
      <c r="K60" s="50">
        <v>1</v>
      </c>
      <c r="L60" s="4">
        <v>1</v>
      </c>
    </row>
    <row r="61" spans="1:12" ht="15" customHeight="1">
      <c r="A61" s="2"/>
      <c r="B61" s="2" t="s">
        <v>31</v>
      </c>
      <c r="C61" s="51">
        <f>SUM(C59:C60)</f>
        <v>1</v>
      </c>
      <c r="D61" s="51">
        <f aca="true" t="shared" si="3" ref="D61:L61">SUM(D59:D60)</f>
        <v>1</v>
      </c>
      <c r="E61" s="51">
        <f t="shared" si="3"/>
        <v>1</v>
      </c>
      <c r="F61" s="51">
        <f t="shared" si="3"/>
        <v>1</v>
      </c>
      <c r="G61" s="51">
        <f t="shared" si="3"/>
        <v>581</v>
      </c>
      <c r="H61" s="51">
        <f t="shared" si="3"/>
        <v>266</v>
      </c>
      <c r="I61" s="51">
        <f t="shared" si="3"/>
        <v>1</v>
      </c>
      <c r="J61" s="51">
        <f t="shared" si="3"/>
        <v>1</v>
      </c>
      <c r="K61" s="51">
        <f t="shared" si="3"/>
        <v>1</v>
      </c>
      <c r="L61" s="51">
        <f t="shared" si="3"/>
        <v>1</v>
      </c>
    </row>
    <row r="62" spans="1:12" s="123" customFormat="1" ht="15" customHeight="1">
      <c r="A62" s="421" t="s">
        <v>0</v>
      </c>
      <c r="B62" s="422"/>
      <c r="C62" s="51">
        <v>122640</v>
      </c>
      <c r="D62" s="5">
        <v>97383.71</v>
      </c>
      <c r="E62" s="51">
        <v>67139</v>
      </c>
      <c r="F62" s="5">
        <v>43412</v>
      </c>
      <c r="G62" s="51">
        <v>66907</v>
      </c>
      <c r="H62" s="5">
        <v>49637</v>
      </c>
      <c r="I62" s="51">
        <v>6323</v>
      </c>
      <c r="J62" s="5">
        <v>4414</v>
      </c>
      <c r="K62" s="51">
        <v>16337</v>
      </c>
      <c r="L62" s="5">
        <v>27817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L1"/>
    <mergeCell ref="A2:L2"/>
    <mergeCell ref="K4:L4"/>
    <mergeCell ref="A62:B62"/>
    <mergeCell ref="I3:J3"/>
    <mergeCell ref="K3:L3"/>
    <mergeCell ref="A4:A5"/>
    <mergeCell ref="B4:B5"/>
    <mergeCell ref="C4:D4"/>
    <mergeCell ref="E4:F4"/>
    <mergeCell ref="G4:H4"/>
    <mergeCell ref="I4:J4"/>
  </mergeCells>
  <conditionalFormatting sqref="I3">
    <cfRule type="cellIs" priority="2" dxfId="83" operator="lessThan">
      <formula>0</formula>
    </cfRule>
  </conditionalFormatting>
  <conditionalFormatting sqref="K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T62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:IV16384"/>
    </sheetView>
  </sheetViews>
  <sheetFormatPr defaultColWidth="9.140625" defaultRowHeight="12.75"/>
  <cols>
    <col min="1" max="1" width="5.8515625" style="307" customWidth="1"/>
    <col min="2" max="2" width="23.140625" style="288" customWidth="1"/>
    <col min="3" max="3" width="8.7109375" style="298" bestFit="1" customWidth="1"/>
    <col min="4" max="4" width="8.421875" style="298" bestFit="1" customWidth="1"/>
    <col min="5" max="5" width="6.00390625" style="298" bestFit="1" customWidth="1"/>
    <col min="6" max="6" width="9.421875" style="298" bestFit="1" customWidth="1"/>
    <col min="7" max="7" width="8.7109375" style="298" bestFit="1" customWidth="1"/>
    <col min="8" max="8" width="8.421875" style="298" bestFit="1" customWidth="1"/>
    <col min="9" max="9" width="6.00390625" style="298" bestFit="1" customWidth="1"/>
    <col min="10" max="10" width="9.421875" style="298" bestFit="1" customWidth="1"/>
    <col min="11" max="11" width="8.7109375" style="298" bestFit="1" customWidth="1"/>
    <col min="12" max="12" width="8.421875" style="298" bestFit="1" customWidth="1"/>
    <col min="13" max="13" width="6.00390625" style="298" bestFit="1" customWidth="1"/>
    <col min="14" max="14" width="8.421875" style="298" bestFit="1" customWidth="1"/>
    <col min="15" max="15" width="8.7109375" style="298" bestFit="1" customWidth="1"/>
    <col min="16" max="16" width="7.421875" style="298" bestFit="1" customWidth="1"/>
    <col min="17" max="17" width="5.8515625" style="298" bestFit="1" customWidth="1"/>
    <col min="18" max="18" width="7.421875" style="298" bestFit="1" customWidth="1"/>
    <col min="19" max="16384" width="9.140625" style="288" customWidth="1"/>
  </cols>
  <sheetData>
    <row r="1" spans="1:18" ht="14.25">
      <c r="A1" s="405" t="s">
        <v>505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</row>
    <row r="2" spans="1:18" ht="15.75">
      <c r="A2" s="406" t="s">
        <v>538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ht="25.5" customHeight="1">
      <c r="A3" s="330"/>
      <c r="B3" s="331" t="s">
        <v>66</v>
      </c>
      <c r="C3" s="330"/>
      <c r="D3" s="347"/>
      <c r="E3" s="347"/>
      <c r="F3" s="347"/>
      <c r="G3" s="347"/>
      <c r="H3" s="347"/>
      <c r="I3" s="402"/>
      <c r="J3" s="402"/>
      <c r="K3" s="330"/>
      <c r="L3" s="331"/>
      <c r="M3" s="330"/>
      <c r="N3" s="402"/>
      <c r="O3" s="402"/>
      <c r="P3" s="402" t="s">
        <v>127</v>
      </c>
      <c r="Q3" s="402"/>
      <c r="R3" s="331"/>
    </row>
    <row r="4" spans="1:18" ht="12.75">
      <c r="A4" s="399" t="s">
        <v>3</v>
      </c>
      <c r="B4" s="399" t="s">
        <v>4</v>
      </c>
      <c r="C4" s="393" t="s">
        <v>122</v>
      </c>
      <c r="D4" s="391"/>
      <c r="E4" s="391"/>
      <c r="F4" s="392"/>
      <c r="G4" s="393" t="s">
        <v>86</v>
      </c>
      <c r="H4" s="391"/>
      <c r="I4" s="391"/>
      <c r="J4" s="392"/>
      <c r="K4" s="393" t="s">
        <v>87</v>
      </c>
      <c r="L4" s="391"/>
      <c r="M4" s="391"/>
      <c r="N4" s="392"/>
      <c r="O4" s="393" t="s">
        <v>123</v>
      </c>
      <c r="P4" s="391"/>
      <c r="Q4" s="391"/>
      <c r="R4" s="392"/>
    </row>
    <row r="5" spans="1:18" ht="12.75">
      <c r="A5" s="400"/>
      <c r="B5" s="400"/>
      <c r="C5" s="294" t="s">
        <v>124</v>
      </c>
      <c r="D5" s="294" t="s">
        <v>125</v>
      </c>
      <c r="E5" s="294" t="s">
        <v>126</v>
      </c>
      <c r="F5" s="294" t="s">
        <v>0</v>
      </c>
      <c r="G5" s="294" t="s">
        <v>124</v>
      </c>
      <c r="H5" s="294" t="s">
        <v>125</v>
      </c>
      <c r="I5" s="294" t="s">
        <v>126</v>
      </c>
      <c r="J5" s="294" t="s">
        <v>0</v>
      </c>
      <c r="K5" s="294" t="s">
        <v>124</v>
      </c>
      <c r="L5" s="294" t="s">
        <v>125</v>
      </c>
      <c r="M5" s="294" t="s">
        <v>126</v>
      </c>
      <c r="N5" s="294" t="s">
        <v>0</v>
      </c>
      <c r="O5" s="294" t="s">
        <v>124</v>
      </c>
      <c r="P5" s="294" t="s">
        <v>125</v>
      </c>
      <c r="Q5" s="294" t="s">
        <v>126</v>
      </c>
      <c r="R5" s="294" t="s">
        <v>0</v>
      </c>
    </row>
    <row r="6" spans="1:20" ht="15" customHeight="1">
      <c r="A6" s="235">
        <v>1</v>
      </c>
      <c r="B6" s="236" t="s">
        <v>10</v>
      </c>
      <c r="C6" s="25">
        <v>2432</v>
      </c>
      <c r="D6" s="25">
        <v>18742</v>
      </c>
      <c r="E6" s="25">
        <v>230</v>
      </c>
      <c r="F6" s="204">
        <f>C6+E6+D6</f>
        <v>21404</v>
      </c>
      <c r="G6" s="25">
        <v>1312</v>
      </c>
      <c r="H6" s="25">
        <v>2889</v>
      </c>
      <c r="I6" s="25">
        <v>198</v>
      </c>
      <c r="J6" s="204">
        <f>G6+H6+I6</f>
        <v>4399</v>
      </c>
      <c r="K6" s="25">
        <v>990</v>
      </c>
      <c r="L6" s="25">
        <v>3074</v>
      </c>
      <c r="M6" s="25">
        <v>379</v>
      </c>
      <c r="N6" s="204">
        <f>K6+L6+M6</f>
        <v>4443</v>
      </c>
      <c r="O6" s="25">
        <v>552</v>
      </c>
      <c r="P6" s="25">
        <v>91</v>
      </c>
      <c r="Q6" s="25">
        <v>1001</v>
      </c>
      <c r="R6" s="204">
        <f>O6+P6+Q6</f>
        <v>1644</v>
      </c>
      <c r="S6" s="298"/>
      <c r="T6" s="298"/>
    </row>
    <row r="7" spans="1:20" ht="15" customHeight="1">
      <c r="A7" s="235">
        <v>2</v>
      </c>
      <c r="B7" s="236" t="s">
        <v>11</v>
      </c>
      <c r="C7" s="25">
        <v>13</v>
      </c>
      <c r="D7" s="25">
        <v>0</v>
      </c>
      <c r="E7" s="25">
        <v>0</v>
      </c>
      <c r="F7" s="204">
        <f aca="true" t="shared" si="0" ref="F7:F60">C7+E7+D7</f>
        <v>13</v>
      </c>
      <c r="G7" s="25">
        <v>3123</v>
      </c>
      <c r="H7" s="25">
        <v>0</v>
      </c>
      <c r="I7" s="25">
        <v>0</v>
      </c>
      <c r="J7" s="204">
        <f aca="true" t="shared" si="1" ref="J7:J60">G7+H7+I7</f>
        <v>3123</v>
      </c>
      <c r="K7" s="25">
        <v>233</v>
      </c>
      <c r="L7" s="25">
        <v>34</v>
      </c>
      <c r="M7" s="25">
        <v>0</v>
      </c>
      <c r="N7" s="204">
        <f aca="true" t="shared" si="2" ref="N7:N60">K7+L7+M7</f>
        <v>267</v>
      </c>
      <c r="O7" s="25">
        <v>0</v>
      </c>
      <c r="P7" s="25">
        <v>0</v>
      </c>
      <c r="Q7" s="25">
        <v>0</v>
      </c>
      <c r="R7" s="204">
        <f aca="true" t="shared" si="3" ref="R7:R60">O7+P7+Q7</f>
        <v>0</v>
      </c>
      <c r="S7" s="298"/>
      <c r="T7" s="298"/>
    </row>
    <row r="8" spans="1:20" ht="15" customHeight="1">
      <c r="A8" s="235">
        <v>3</v>
      </c>
      <c r="B8" s="236" t="s">
        <v>12</v>
      </c>
      <c r="C8" s="25">
        <v>1954</v>
      </c>
      <c r="D8" s="25">
        <v>4043</v>
      </c>
      <c r="E8" s="25">
        <v>696</v>
      </c>
      <c r="F8" s="204">
        <f t="shared" si="0"/>
        <v>6693</v>
      </c>
      <c r="G8" s="25">
        <v>4057</v>
      </c>
      <c r="H8" s="25">
        <v>14545</v>
      </c>
      <c r="I8" s="25">
        <v>200</v>
      </c>
      <c r="J8" s="204">
        <f t="shared" si="1"/>
        <v>18802</v>
      </c>
      <c r="K8" s="25">
        <v>920</v>
      </c>
      <c r="L8" s="25">
        <v>287</v>
      </c>
      <c r="M8" s="25">
        <v>442</v>
      </c>
      <c r="N8" s="204">
        <f t="shared" si="2"/>
        <v>1649</v>
      </c>
      <c r="O8" s="25">
        <v>11</v>
      </c>
      <c r="P8" s="25">
        <v>11</v>
      </c>
      <c r="Q8" s="25">
        <v>7</v>
      </c>
      <c r="R8" s="204">
        <f t="shared" si="3"/>
        <v>29</v>
      </c>
      <c r="S8" s="298"/>
      <c r="T8" s="298"/>
    </row>
    <row r="9" spans="1:20" ht="15" customHeight="1">
      <c r="A9" s="235">
        <v>4</v>
      </c>
      <c r="B9" s="236" t="s">
        <v>13</v>
      </c>
      <c r="C9" s="25">
        <v>1729</v>
      </c>
      <c r="D9" s="25">
        <v>3952</v>
      </c>
      <c r="E9" s="25">
        <v>442</v>
      </c>
      <c r="F9" s="204">
        <f t="shared" si="0"/>
        <v>6123</v>
      </c>
      <c r="G9" s="25">
        <v>1946</v>
      </c>
      <c r="H9" s="25">
        <v>11360</v>
      </c>
      <c r="I9" s="25">
        <v>196</v>
      </c>
      <c r="J9" s="204">
        <f t="shared" si="1"/>
        <v>13502</v>
      </c>
      <c r="K9" s="25">
        <v>719</v>
      </c>
      <c r="L9" s="25">
        <v>286</v>
      </c>
      <c r="M9" s="25">
        <v>388</v>
      </c>
      <c r="N9" s="204">
        <f t="shared" si="2"/>
        <v>1393</v>
      </c>
      <c r="O9" s="25">
        <v>164</v>
      </c>
      <c r="P9" s="25">
        <v>6</v>
      </c>
      <c r="Q9" s="25">
        <v>30</v>
      </c>
      <c r="R9" s="204">
        <f t="shared" si="3"/>
        <v>200</v>
      </c>
      <c r="S9" s="298"/>
      <c r="T9" s="298"/>
    </row>
    <row r="10" spans="1:20" ht="15" customHeight="1">
      <c r="A10" s="235">
        <v>5</v>
      </c>
      <c r="B10" s="236" t="s">
        <v>14</v>
      </c>
      <c r="C10" s="25">
        <v>1388</v>
      </c>
      <c r="D10" s="25">
        <v>1608</v>
      </c>
      <c r="E10" s="25">
        <v>768</v>
      </c>
      <c r="F10" s="204">
        <f t="shared" si="0"/>
        <v>3764</v>
      </c>
      <c r="G10" s="25">
        <v>4502</v>
      </c>
      <c r="H10" s="25">
        <v>1503</v>
      </c>
      <c r="I10" s="25">
        <v>1398</v>
      </c>
      <c r="J10" s="204">
        <f t="shared" si="1"/>
        <v>7403</v>
      </c>
      <c r="K10" s="25">
        <v>615</v>
      </c>
      <c r="L10" s="25">
        <v>201.8</v>
      </c>
      <c r="M10" s="25">
        <v>197</v>
      </c>
      <c r="N10" s="204">
        <f t="shared" si="2"/>
        <v>1013.8</v>
      </c>
      <c r="O10" s="25">
        <v>98</v>
      </c>
      <c r="P10" s="25">
        <v>98.86</v>
      </c>
      <c r="Q10" s="25">
        <v>138</v>
      </c>
      <c r="R10" s="204">
        <f t="shared" si="3"/>
        <v>334.86</v>
      </c>
      <c r="S10" s="298"/>
      <c r="T10" s="298"/>
    </row>
    <row r="11" spans="1:20" ht="15" customHeight="1">
      <c r="A11" s="235">
        <v>6</v>
      </c>
      <c r="B11" s="236" t="s">
        <v>15</v>
      </c>
      <c r="C11" s="25">
        <v>1639</v>
      </c>
      <c r="D11" s="25">
        <v>2753</v>
      </c>
      <c r="E11" s="25">
        <v>200</v>
      </c>
      <c r="F11" s="204">
        <f t="shared" si="0"/>
        <v>4592</v>
      </c>
      <c r="G11" s="25">
        <v>3527</v>
      </c>
      <c r="H11" s="25">
        <v>2342</v>
      </c>
      <c r="I11" s="25">
        <v>714</v>
      </c>
      <c r="J11" s="204">
        <f t="shared" si="1"/>
        <v>6583</v>
      </c>
      <c r="K11" s="25">
        <v>53</v>
      </c>
      <c r="L11" s="25">
        <v>35</v>
      </c>
      <c r="M11" s="25">
        <v>12</v>
      </c>
      <c r="N11" s="204">
        <f t="shared" si="2"/>
        <v>100</v>
      </c>
      <c r="O11" s="25">
        <v>878</v>
      </c>
      <c r="P11" s="25">
        <v>542</v>
      </c>
      <c r="Q11" s="25">
        <v>208</v>
      </c>
      <c r="R11" s="204">
        <f t="shared" si="3"/>
        <v>1628</v>
      </c>
      <c r="S11" s="298"/>
      <c r="T11" s="298"/>
    </row>
    <row r="12" spans="1:20" ht="15" customHeight="1">
      <c r="A12" s="235">
        <v>7</v>
      </c>
      <c r="B12" s="236" t="s">
        <v>16</v>
      </c>
      <c r="C12" s="25">
        <v>2045</v>
      </c>
      <c r="D12" s="25">
        <v>17425</v>
      </c>
      <c r="E12" s="25">
        <v>1370</v>
      </c>
      <c r="F12" s="204">
        <f t="shared" si="0"/>
        <v>20840</v>
      </c>
      <c r="G12" s="25">
        <v>7452</v>
      </c>
      <c r="H12" s="25">
        <v>9451</v>
      </c>
      <c r="I12" s="25">
        <v>1891</v>
      </c>
      <c r="J12" s="204">
        <f t="shared" si="1"/>
        <v>18794</v>
      </c>
      <c r="K12" s="25">
        <v>2684</v>
      </c>
      <c r="L12" s="25">
        <v>3144</v>
      </c>
      <c r="M12" s="25">
        <v>1324</v>
      </c>
      <c r="N12" s="204">
        <f t="shared" si="2"/>
        <v>7152</v>
      </c>
      <c r="O12" s="25">
        <v>0</v>
      </c>
      <c r="P12" s="25">
        <v>0</v>
      </c>
      <c r="Q12" s="25">
        <v>0</v>
      </c>
      <c r="R12" s="204">
        <f t="shared" si="3"/>
        <v>0</v>
      </c>
      <c r="S12" s="298"/>
      <c r="T12" s="298"/>
    </row>
    <row r="13" spans="1:20" ht="15" customHeight="1">
      <c r="A13" s="235">
        <v>8</v>
      </c>
      <c r="B13" s="236" t="s">
        <v>17</v>
      </c>
      <c r="C13" s="25">
        <v>125</v>
      </c>
      <c r="D13" s="25">
        <v>113</v>
      </c>
      <c r="E13" s="25">
        <v>1</v>
      </c>
      <c r="F13" s="204">
        <f t="shared" si="0"/>
        <v>239</v>
      </c>
      <c r="G13" s="25">
        <v>318</v>
      </c>
      <c r="H13" s="25">
        <v>100</v>
      </c>
      <c r="I13" s="25">
        <v>654</v>
      </c>
      <c r="J13" s="204">
        <f t="shared" si="1"/>
        <v>1072</v>
      </c>
      <c r="K13" s="25">
        <v>49</v>
      </c>
      <c r="L13" s="25">
        <v>42</v>
      </c>
      <c r="M13" s="25">
        <v>154</v>
      </c>
      <c r="N13" s="204">
        <f t="shared" si="2"/>
        <v>245</v>
      </c>
      <c r="O13" s="25">
        <v>0</v>
      </c>
      <c r="P13" s="25">
        <v>0</v>
      </c>
      <c r="Q13" s="25">
        <v>0</v>
      </c>
      <c r="R13" s="204">
        <f t="shared" si="3"/>
        <v>0</v>
      </c>
      <c r="S13" s="298"/>
      <c r="T13" s="298"/>
    </row>
    <row r="14" spans="1:20" ht="15" customHeight="1">
      <c r="A14" s="235">
        <v>9</v>
      </c>
      <c r="B14" s="236" t="s">
        <v>18</v>
      </c>
      <c r="C14" s="25">
        <v>998</v>
      </c>
      <c r="D14" s="25">
        <v>2464</v>
      </c>
      <c r="E14" s="25">
        <v>121</v>
      </c>
      <c r="F14" s="204">
        <f t="shared" si="0"/>
        <v>3583</v>
      </c>
      <c r="G14" s="25">
        <v>1543</v>
      </c>
      <c r="H14" s="25">
        <v>1414</v>
      </c>
      <c r="I14" s="25">
        <v>297</v>
      </c>
      <c r="J14" s="204">
        <f t="shared" si="1"/>
        <v>3254</v>
      </c>
      <c r="K14" s="25">
        <v>147</v>
      </c>
      <c r="L14" s="25">
        <v>247</v>
      </c>
      <c r="M14" s="25">
        <v>122</v>
      </c>
      <c r="N14" s="204">
        <f t="shared" si="2"/>
        <v>516</v>
      </c>
      <c r="O14" s="25">
        <v>84</v>
      </c>
      <c r="P14" s="25">
        <v>184</v>
      </c>
      <c r="Q14" s="25">
        <v>4</v>
      </c>
      <c r="R14" s="204">
        <f t="shared" si="3"/>
        <v>272</v>
      </c>
      <c r="S14" s="298"/>
      <c r="T14" s="298"/>
    </row>
    <row r="15" spans="1:20" ht="15" customHeight="1">
      <c r="A15" s="235">
        <v>10</v>
      </c>
      <c r="B15" s="236" t="s">
        <v>19</v>
      </c>
      <c r="C15" s="25">
        <v>96</v>
      </c>
      <c r="D15" s="25">
        <v>62</v>
      </c>
      <c r="E15" s="25">
        <v>4</v>
      </c>
      <c r="F15" s="204">
        <f t="shared" si="0"/>
        <v>162</v>
      </c>
      <c r="G15" s="25">
        <v>250</v>
      </c>
      <c r="H15" s="25">
        <v>1503</v>
      </c>
      <c r="I15" s="25">
        <v>1503</v>
      </c>
      <c r="J15" s="204">
        <f t="shared" si="1"/>
        <v>3256</v>
      </c>
      <c r="K15" s="25">
        <v>80</v>
      </c>
      <c r="L15" s="25">
        <v>81</v>
      </c>
      <c r="M15" s="25">
        <v>39</v>
      </c>
      <c r="N15" s="204">
        <f t="shared" si="2"/>
        <v>200</v>
      </c>
      <c r="O15" s="25">
        <v>0</v>
      </c>
      <c r="P15" s="25">
        <v>0</v>
      </c>
      <c r="Q15" s="25">
        <v>0</v>
      </c>
      <c r="R15" s="204">
        <f t="shared" si="3"/>
        <v>0</v>
      </c>
      <c r="S15" s="298"/>
      <c r="T15" s="298"/>
    </row>
    <row r="16" spans="1:20" ht="15" customHeight="1">
      <c r="A16" s="235">
        <v>11</v>
      </c>
      <c r="B16" s="236" t="s">
        <v>20</v>
      </c>
      <c r="C16" s="25">
        <v>134</v>
      </c>
      <c r="D16" s="25">
        <v>14.64</v>
      </c>
      <c r="E16" s="25">
        <v>0</v>
      </c>
      <c r="F16" s="204">
        <f t="shared" si="0"/>
        <v>148.64</v>
      </c>
      <c r="G16" s="25">
        <v>3550</v>
      </c>
      <c r="H16" s="25">
        <v>0</v>
      </c>
      <c r="I16" s="25">
        <v>0</v>
      </c>
      <c r="J16" s="204">
        <f t="shared" si="1"/>
        <v>3550</v>
      </c>
      <c r="K16" s="25">
        <v>40</v>
      </c>
      <c r="L16" s="25">
        <v>0</v>
      </c>
      <c r="M16" s="25">
        <v>0</v>
      </c>
      <c r="N16" s="204">
        <f t="shared" si="2"/>
        <v>40</v>
      </c>
      <c r="O16" s="25">
        <v>0</v>
      </c>
      <c r="P16" s="25">
        <v>0</v>
      </c>
      <c r="Q16" s="25">
        <v>0</v>
      </c>
      <c r="R16" s="204">
        <f t="shared" si="3"/>
        <v>0</v>
      </c>
      <c r="S16" s="298"/>
      <c r="T16" s="298"/>
    </row>
    <row r="17" spans="1:20" ht="15" customHeight="1">
      <c r="A17" s="235">
        <v>12</v>
      </c>
      <c r="B17" s="236" t="s">
        <v>21</v>
      </c>
      <c r="C17" s="25">
        <v>66</v>
      </c>
      <c r="D17" s="25">
        <v>18</v>
      </c>
      <c r="E17" s="25">
        <v>8</v>
      </c>
      <c r="F17" s="204">
        <f t="shared" si="0"/>
        <v>92</v>
      </c>
      <c r="G17" s="25">
        <v>505</v>
      </c>
      <c r="H17" s="25">
        <v>1323</v>
      </c>
      <c r="I17" s="25">
        <v>173</v>
      </c>
      <c r="J17" s="204">
        <f t="shared" si="1"/>
        <v>2001</v>
      </c>
      <c r="K17" s="25">
        <v>160</v>
      </c>
      <c r="L17" s="25">
        <v>49</v>
      </c>
      <c r="M17" s="25">
        <v>3</v>
      </c>
      <c r="N17" s="204">
        <f t="shared" si="2"/>
        <v>212</v>
      </c>
      <c r="O17" s="25">
        <v>0</v>
      </c>
      <c r="P17" s="25">
        <v>0</v>
      </c>
      <c r="Q17" s="25">
        <v>0</v>
      </c>
      <c r="R17" s="204">
        <f t="shared" si="3"/>
        <v>0</v>
      </c>
      <c r="S17" s="298"/>
      <c r="T17" s="298"/>
    </row>
    <row r="18" spans="1:20" ht="15" customHeight="1">
      <c r="A18" s="235">
        <v>13</v>
      </c>
      <c r="B18" s="236" t="s">
        <v>22</v>
      </c>
      <c r="C18" s="25">
        <v>814</v>
      </c>
      <c r="D18" s="25">
        <v>6431</v>
      </c>
      <c r="E18" s="25">
        <v>71</v>
      </c>
      <c r="F18" s="204">
        <f t="shared" si="0"/>
        <v>7316</v>
      </c>
      <c r="G18" s="25">
        <v>590</v>
      </c>
      <c r="H18" s="25">
        <v>1308</v>
      </c>
      <c r="I18" s="25">
        <v>74</v>
      </c>
      <c r="J18" s="204">
        <f t="shared" si="1"/>
        <v>1972</v>
      </c>
      <c r="K18" s="25">
        <v>290</v>
      </c>
      <c r="L18" s="25">
        <v>351</v>
      </c>
      <c r="M18" s="25">
        <v>1</v>
      </c>
      <c r="N18" s="204">
        <f t="shared" si="2"/>
        <v>642</v>
      </c>
      <c r="O18" s="25">
        <v>0</v>
      </c>
      <c r="P18" s="25">
        <v>0</v>
      </c>
      <c r="Q18" s="25">
        <v>0</v>
      </c>
      <c r="R18" s="204">
        <f t="shared" si="3"/>
        <v>0</v>
      </c>
      <c r="S18" s="298"/>
      <c r="T18" s="298"/>
    </row>
    <row r="19" spans="1:20" ht="15" customHeight="1">
      <c r="A19" s="235">
        <v>14</v>
      </c>
      <c r="B19" s="236" t="s">
        <v>23</v>
      </c>
      <c r="C19" s="25">
        <v>390</v>
      </c>
      <c r="D19" s="25">
        <v>1469</v>
      </c>
      <c r="E19" s="25">
        <v>0</v>
      </c>
      <c r="F19" s="204">
        <f t="shared" si="0"/>
        <v>1859</v>
      </c>
      <c r="G19" s="25">
        <v>316</v>
      </c>
      <c r="H19" s="25">
        <v>618</v>
      </c>
      <c r="I19" s="25">
        <v>0</v>
      </c>
      <c r="J19" s="204">
        <f t="shared" si="1"/>
        <v>934</v>
      </c>
      <c r="K19" s="25">
        <v>88</v>
      </c>
      <c r="L19" s="25">
        <v>189</v>
      </c>
      <c r="M19" s="25">
        <v>0</v>
      </c>
      <c r="N19" s="204">
        <f t="shared" si="2"/>
        <v>277</v>
      </c>
      <c r="O19" s="25">
        <v>0</v>
      </c>
      <c r="P19" s="25">
        <v>0</v>
      </c>
      <c r="Q19" s="25">
        <v>0</v>
      </c>
      <c r="R19" s="204">
        <f t="shared" si="3"/>
        <v>0</v>
      </c>
      <c r="S19" s="298"/>
      <c r="T19" s="298"/>
    </row>
    <row r="20" spans="1:20" ht="15" customHeight="1">
      <c r="A20" s="235">
        <v>15</v>
      </c>
      <c r="B20" s="236" t="s">
        <v>24</v>
      </c>
      <c r="C20" s="25">
        <v>1196</v>
      </c>
      <c r="D20" s="25">
        <v>4301</v>
      </c>
      <c r="E20" s="25">
        <v>1784</v>
      </c>
      <c r="F20" s="204">
        <f t="shared" si="0"/>
        <v>7281</v>
      </c>
      <c r="G20" s="25">
        <v>12593</v>
      </c>
      <c r="H20" s="25">
        <v>16187</v>
      </c>
      <c r="I20" s="25">
        <v>20431</v>
      </c>
      <c r="J20" s="204">
        <f t="shared" si="1"/>
        <v>49211</v>
      </c>
      <c r="K20" s="25">
        <v>1068</v>
      </c>
      <c r="L20" s="25">
        <v>18371</v>
      </c>
      <c r="M20" s="25">
        <v>1461</v>
      </c>
      <c r="N20" s="204">
        <f t="shared" si="2"/>
        <v>20900</v>
      </c>
      <c r="O20" s="25">
        <v>587</v>
      </c>
      <c r="P20" s="25">
        <v>297</v>
      </c>
      <c r="Q20" s="25">
        <v>90</v>
      </c>
      <c r="R20" s="204">
        <f t="shared" si="3"/>
        <v>974</v>
      </c>
      <c r="S20" s="298"/>
      <c r="T20" s="298"/>
    </row>
    <row r="21" spans="1:20" ht="15" customHeight="1">
      <c r="A21" s="235">
        <v>16</v>
      </c>
      <c r="B21" s="236" t="s">
        <v>25</v>
      </c>
      <c r="C21" s="25">
        <v>626</v>
      </c>
      <c r="D21" s="25">
        <v>1090</v>
      </c>
      <c r="E21" s="25">
        <v>110</v>
      </c>
      <c r="F21" s="204">
        <f t="shared" si="0"/>
        <v>1826</v>
      </c>
      <c r="G21" s="25">
        <v>1132</v>
      </c>
      <c r="H21" s="25">
        <v>935</v>
      </c>
      <c r="I21" s="25">
        <v>835</v>
      </c>
      <c r="J21" s="204">
        <f t="shared" si="1"/>
        <v>2902</v>
      </c>
      <c r="K21" s="25">
        <v>218</v>
      </c>
      <c r="L21" s="25">
        <v>155</v>
      </c>
      <c r="M21" s="25">
        <v>104</v>
      </c>
      <c r="N21" s="204">
        <f t="shared" si="2"/>
        <v>477</v>
      </c>
      <c r="O21" s="25">
        <v>0</v>
      </c>
      <c r="P21" s="25">
        <v>0</v>
      </c>
      <c r="Q21" s="25">
        <v>0</v>
      </c>
      <c r="R21" s="204">
        <f t="shared" si="3"/>
        <v>0</v>
      </c>
      <c r="S21" s="298"/>
      <c r="T21" s="298"/>
    </row>
    <row r="22" spans="1:20" ht="15" customHeight="1">
      <c r="A22" s="235">
        <v>17</v>
      </c>
      <c r="B22" s="236" t="s">
        <v>26</v>
      </c>
      <c r="C22" s="25">
        <v>2033</v>
      </c>
      <c r="D22" s="25">
        <v>3312</v>
      </c>
      <c r="E22" s="25">
        <v>7702</v>
      </c>
      <c r="F22" s="204">
        <f t="shared" si="0"/>
        <v>13047</v>
      </c>
      <c r="G22" s="25">
        <v>414</v>
      </c>
      <c r="H22" s="25">
        <v>1369</v>
      </c>
      <c r="I22" s="25">
        <v>2023</v>
      </c>
      <c r="J22" s="204">
        <f t="shared" si="1"/>
        <v>3806</v>
      </c>
      <c r="K22" s="25">
        <v>6962</v>
      </c>
      <c r="L22" s="25">
        <v>7293</v>
      </c>
      <c r="M22" s="25">
        <v>13069</v>
      </c>
      <c r="N22" s="204">
        <f t="shared" si="2"/>
        <v>27324</v>
      </c>
      <c r="O22" s="25">
        <v>0</v>
      </c>
      <c r="P22" s="25">
        <v>0</v>
      </c>
      <c r="Q22" s="25">
        <v>0</v>
      </c>
      <c r="R22" s="204">
        <f t="shared" si="3"/>
        <v>0</v>
      </c>
      <c r="S22" s="298"/>
      <c r="T22" s="298"/>
    </row>
    <row r="23" spans="1:20" ht="15" customHeight="1">
      <c r="A23" s="235">
        <v>18</v>
      </c>
      <c r="B23" s="236" t="s">
        <v>27</v>
      </c>
      <c r="C23" s="25">
        <v>3575</v>
      </c>
      <c r="D23" s="25">
        <v>20814</v>
      </c>
      <c r="E23" s="25">
        <v>658</v>
      </c>
      <c r="F23" s="204">
        <f t="shared" si="0"/>
        <v>25047</v>
      </c>
      <c r="G23" s="25">
        <v>2091</v>
      </c>
      <c r="H23" s="25">
        <v>7173</v>
      </c>
      <c r="I23" s="25">
        <v>2155</v>
      </c>
      <c r="J23" s="204">
        <f t="shared" si="1"/>
        <v>11419</v>
      </c>
      <c r="K23" s="25">
        <v>1267</v>
      </c>
      <c r="L23" s="25">
        <v>2041</v>
      </c>
      <c r="M23" s="25">
        <v>472</v>
      </c>
      <c r="N23" s="204">
        <f t="shared" si="2"/>
        <v>3780</v>
      </c>
      <c r="O23" s="25">
        <v>0</v>
      </c>
      <c r="P23" s="25">
        <v>0</v>
      </c>
      <c r="Q23" s="25">
        <v>0</v>
      </c>
      <c r="R23" s="204">
        <f t="shared" si="3"/>
        <v>0</v>
      </c>
      <c r="S23" s="298"/>
      <c r="T23" s="298"/>
    </row>
    <row r="24" spans="1:20" ht="15" customHeight="1">
      <c r="A24" s="235">
        <v>19</v>
      </c>
      <c r="B24" s="236" t="s">
        <v>28</v>
      </c>
      <c r="C24" s="25">
        <v>0</v>
      </c>
      <c r="D24" s="25">
        <v>3</v>
      </c>
      <c r="E24" s="25">
        <v>0</v>
      </c>
      <c r="F24" s="204">
        <f t="shared" si="0"/>
        <v>3</v>
      </c>
      <c r="G24" s="25">
        <v>2</v>
      </c>
      <c r="H24" s="25">
        <v>6</v>
      </c>
      <c r="I24" s="25">
        <v>0</v>
      </c>
      <c r="J24" s="204">
        <f t="shared" si="1"/>
        <v>8</v>
      </c>
      <c r="K24" s="25">
        <v>301</v>
      </c>
      <c r="L24" s="25">
        <v>254</v>
      </c>
      <c r="M24" s="25">
        <v>0</v>
      </c>
      <c r="N24" s="204">
        <f t="shared" si="2"/>
        <v>555</v>
      </c>
      <c r="O24" s="25">
        <v>0</v>
      </c>
      <c r="P24" s="25">
        <v>0</v>
      </c>
      <c r="Q24" s="25">
        <v>0</v>
      </c>
      <c r="R24" s="204">
        <f t="shared" si="3"/>
        <v>0</v>
      </c>
      <c r="S24" s="298"/>
      <c r="T24" s="298"/>
    </row>
    <row r="25" spans="1:20" ht="15" customHeight="1">
      <c r="A25" s="235">
        <v>20</v>
      </c>
      <c r="B25" s="236" t="s">
        <v>29</v>
      </c>
      <c r="C25" s="25">
        <v>224</v>
      </c>
      <c r="D25" s="25">
        <v>123</v>
      </c>
      <c r="E25" s="25">
        <v>135</v>
      </c>
      <c r="F25" s="204">
        <f t="shared" si="0"/>
        <v>482</v>
      </c>
      <c r="G25" s="25">
        <v>291</v>
      </c>
      <c r="H25" s="25">
        <v>111</v>
      </c>
      <c r="I25" s="25">
        <v>88</v>
      </c>
      <c r="J25" s="204">
        <f t="shared" si="1"/>
        <v>490</v>
      </c>
      <c r="K25" s="25">
        <v>66</v>
      </c>
      <c r="L25" s="25">
        <v>42</v>
      </c>
      <c r="M25" s="25">
        <v>20</v>
      </c>
      <c r="N25" s="204">
        <f t="shared" si="2"/>
        <v>128</v>
      </c>
      <c r="O25" s="25">
        <v>0</v>
      </c>
      <c r="P25" s="25">
        <v>0</v>
      </c>
      <c r="Q25" s="25">
        <v>0</v>
      </c>
      <c r="R25" s="204">
        <f t="shared" si="3"/>
        <v>0</v>
      </c>
      <c r="S25" s="298"/>
      <c r="T25" s="298"/>
    </row>
    <row r="26" spans="1:20" ht="15" customHeight="1">
      <c r="A26" s="235">
        <v>21</v>
      </c>
      <c r="B26" s="236" t="s">
        <v>30</v>
      </c>
      <c r="C26" s="25">
        <v>0</v>
      </c>
      <c r="D26" s="25">
        <v>0</v>
      </c>
      <c r="E26" s="25">
        <v>0</v>
      </c>
      <c r="F26" s="204">
        <f t="shared" si="0"/>
        <v>0</v>
      </c>
      <c r="G26" s="25">
        <v>0</v>
      </c>
      <c r="H26" s="25">
        <v>0</v>
      </c>
      <c r="I26" s="25">
        <v>0</v>
      </c>
      <c r="J26" s="204">
        <f t="shared" si="1"/>
        <v>0</v>
      </c>
      <c r="K26" s="25">
        <v>0</v>
      </c>
      <c r="L26" s="25">
        <v>0</v>
      </c>
      <c r="M26" s="25">
        <v>0</v>
      </c>
      <c r="N26" s="204">
        <f t="shared" si="2"/>
        <v>0</v>
      </c>
      <c r="O26" s="25">
        <v>0</v>
      </c>
      <c r="P26" s="25">
        <v>0</v>
      </c>
      <c r="Q26" s="25">
        <v>0</v>
      </c>
      <c r="R26" s="204">
        <f t="shared" si="3"/>
        <v>0</v>
      </c>
      <c r="S26" s="298"/>
      <c r="T26" s="298"/>
    </row>
    <row r="27" spans="1:20" s="303" customFormat="1" ht="15" customHeight="1">
      <c r="A27" s="301"/>
      <c r="B27" s="301" t="s">
        <v>31</v>
      </c>
      <c r="C27" s="32">
        <f>SUM(C6:C26)</f>
        <v>21477</v>
      </c>
      <c r="D27" s="32">
        <f aca="true" t="shared" si="4" ref="D27:R27">SUM(D6:D26)</f>
        <v>88737.64</v>
      </c>
      <c r="E27" s="32">
        <f t="shared" si="4"/>
        <v>14300</v>
      </c>
      <c r="F27" s="32">
        <f t="shared" si="4"/>
        <v>124514.64</v>
      </c>
      <c r="G27" s="32">
        <f t="shared" si="4"/>
        <v>49514</v>
      </c>
      <c r="H27" s="32">
        <f t="shared" si="4"/>
        <v>74137</v>
      </c>
      <c r="I27" s="32">
        <f t="shared" si="4"/>
        <v>32830</v>
      </c>
      <c r="J27" s="32">
        <f t="shared" si="4"/>
        <v>156481</v>
      </c>
      <c r="K27" s="32">
        <f t="shared" si="4"/>
        <v>16950</v>
      </c>
      <c r="L27" s="32">
        <f t="shared" si="4"/>
        <v>36176.8</v>
      </c>
      <c r="M27" s="32">
        <f t="shared" si="4"/>
        <v>18187</v>
      </c>
      <c r="N27" s="32">
        <f t="shared" si="4"/>
        <v>71313.8</v>
      </c>
      <c r="O27" s="32">
        <f t="shared" si="4"/>
        <v>2374</v>
      </c>
      <c r="P27" s="32">
        <f t="shared" si="4"/>
        <v>1229.8600000000001</v>
      </c>
      <c r="Q27" s="32">
        <f t="shared" si="4"/>
        <v>1478</v>
      </c>
      <c r="R27" s="32">
        <f t="shared" si="4"/>
        <v>5081.860000000001</v>
      </c>
      <c r="S27" s="304"/>
      <c r="T27" s="304"/>
    </row>
    <row r="28" spans="1:20" ht="15" customHeight="1">
      <c r="A28" s="235">
        <v>22</v>
      </c>
      <c r="B28" s="236" t="s">
        <v>32</v>
      </c>
      <c r="C28" s="25">
        <v>0</v>
      </c>
      <c r="D28" s="25">
        <v>0</v>
      </c>
      <c r="E28" s="25">
        <v>0</v>
      </c>
      <c r="F28" s="204">
        <f t="shared" si="0"/>
        <v>0</v>
      </c>
      <c r="G28" s="25">
        <v>0</v>
      </c>
      <c r="H28" s="25">
        <v>0</v>
      </c>
      <c r="I28" s="25">
        <v>6</v>
      </c>
      <c r="J28" s="204">
        <f t="shared" si="1"/>
        <v>6</v>
      </c>
      <c r="K28" s="25">
        <v>0</v>
      </c>
      <c r="L28" s="25">
        <v>0</v>
      </c>
      <c r="M28" s="25">
        <v>0</v>
      </c>
      <c r="N28" s="204">
        <f t="shared" si="2"/>
        <v>0</v>
      </c>
      <c r="O28" s="25">
        <v>0</v>
      </c>
      <c r="P28" s="25">
        <v>0</v>
      </c>
      <c r="Q28" s="25">
        <v>0</v>
      </c>
      <c r="R28" s="204">
        <f t="shared" si="3"/>
        <v>0</v>
      </c>
      <c r="S28" s="298"/>
      <c r="T28" s="298"/>
    </row>
    <row r="29" spans="1:20" ht="15" customHeight="1">
      <c r="A29" s="235">
        <v>23</v>
      </c>
      <c r="B29" s="236" t="s">
        <v>33</v>
      </c>
      <c r="C29" s="25">
        <v>0</v>
      </c>
      <c r="D29" s="25">
        <v>0</v>
      </c>
      <c r="E29" s="25">
        <v>0</v>
      </c>
      <c r="F29" s="204">
        <f t="shared" si="0"/>
        <v>0</v>
      </c>
      <c r="G29" s="25">
        <v>13820</v>
      </c>
      <c r="H29" s="25">
        <v>5099</v>
      </c>
      <c r="I29" s="25">
        <v>1</v>
      </c>
      <c r="J29" s="204">
        <f t="shared" si="1"/>
        <v>18920</v>
      </c>
      <c r="K29" s="25">
        <v>0</v>
      </c>
      <c r="L29" s="25">
        <v>326</v>
      </c>
      <c r="M29" s="25">
        <v>4</v>
      </c>
      <c r="N29" s="204">
        <f t="shared" si="2"/>
        <v>330</v>
      </c>
      <c r="O29" s="25">
        <v>0</v>
      </c>
      <c r="P29" s="25">
        <v>0</v>
      </c>
      <c r="Q29" s="25">
        <v>0</v>
      </c>
      <c r="R29" s="204">
        <f t="shared" si="3"/>
        <v>0</v>
      </c>
      <c r="S29" s="298"/>
      <c r="T29" s="298"/>
    </row>
    <row r="30" spans="1:20" ht="15" customHeight="1">
      <c r="A30" s="235">
        <v>24</v>
      </c>
      <c r="B30" s="236" t="s">
        <v>34</v>
      </c>
      <c r="C30" s="25">
        <v>0</v>
      </c>
      <c r="D30" s="25">
        <v>0</v>
      </c>
      <c r="E30" s="25">
        <v>0</v>
      </c>
      <c r="F30" s="204">
        <f t="shared" si="0"/>
        <v>0</v>
      </c>
      <c r="G30" s="25">
        <v>220</v>
      </c>
      <c r="H30" s="25">
        <v>40</v>
      </c>
      <c r="I30" s="25">
        <v>10</v>
      </c>
      <c r="J30" s="204">
        <f t="shared" si="1"/>
        <v>270</v>
      </c>
      <c r="K30" s="25">
        <v>9</v>
      </c>
      <c r="L30" s="25">
        <v>37</v>
      </c>
      <c r="M30" s="25">
        <v>52</v>
      </c>
      <c r="N30" s="204">
        <f t="shared" si="2"/>
        <v>98</v>
      </c>
      <c r="O30" s="25">
        <v>0</v>
      </c>
      <c r="P30" s="25">
        <v>0</v>
      </c>
      <c r="Q30" s="25">
        <v>0</v>
      </c>
      <c r="R30" s="204">
        <f t="shared" si="3"/>
        <v>0</v>
      </c>
      <c r="S30" s="298"/>
      <c r="T30" s="298"/>
    </row>
    <row r="31" spans="1:20" ht="15" customHeight="1">
      <c r="A31" s="235">
        <v>25</v>
      </c>
      <c r="B31" s="236" t="s">
        <v>35</v>
      </c>
      <c r="C31" s="25">
        <v>0</v>
      </c>
      <c r="D31" s="25">
        <v>0</v>
      </c>
      <c r="E31" s="25">
        <v>0</v>
      </c>
      <c r="F31" s="204">
        <f t="shared" si="0"/>
        <v>0</v>
      </c>
      <c r="G31" s="25">
        <v>7</v>
      </c>
      <c r="H31" s="25">
        <v>4</v>
      </c>
      <c r="I31" s="25">
        <v>0</v>
      </c>
      <c r="J31" s="204">
        <f t="shared" si="1"/>
        <v>11</v>
      </c>
      <c r="K31" s="25">
        <v>5</v>
      </c>
      <c r="L31" s="25">
        <v>0</v>
      </c>
      <c r="M31" s="25">
        <v>0</v>
      </c>
      <c r="N31" s="204">
        <f t="shared" si="2"/>
        <v>5</v>
      </c>
      <c r="O31" s="25">
        <v>0</v>
      </c>
      <c r="P31" s="25">
        <v>0</v>
      </c>
      <c r="Q31" s="25">
        <v>0</v>
      </c>
      <c r="R31" s="204">
        <f t="shared" si="3"/>
        <v>0</v>
      </c>
      <c r="S31" s="298"/>
      <c r="T31" s="298"/>
    </row>
    <row r="32" spans="1:20" ht="15" customHeight="1">
      <c r="A32" s="235">
        <v>26</v>
      </c>
      <c r="B32" s="236" t="s">
        <v>36</v>
      </c>
      <c r="C32" s="25">
        <v>3</v>
      </c>
      <c r="D32" s="25">
        <v>245</v>
      </c>
      <c r="E32" s="25">
        <v>58</v>
      </c>
      <c r="F32" s="204">
        <f t="shared" si="0"/>
        <v>306</v>
      </c>
      <c r="G32" s="25">
        <v>126</v>
      </c>
      <c r="H32" s="25">
        <v>148</v>
      </c>
      <c r="I32" s="25">
        <v>37</v>
      </c>
      <c r="J32" s="204">
        <f t="shared" si="1"/>
        <v>311</v>
      </c>
      <c r="K32" s="25">
        <v>93</v>
      </c>
      <c r="L32" s="25">
        <v>46</v>
      </c>
      <c r="M32" s="25">
        <v>41</v>
      </c>
      <c r="N32" s="204">
        <f t="shared" si="2"/>
        <v>180</v>
      </c>
      <c r="O32" s="25">
        <v>0</v>
      </c>
      <c r="P32" s="25">
        <v>0</v>
      </c>
      <c r="Q32" s="25">
        <v>0</v>
      </c>
      <c r="R32" s="204">
        <f t="shared" si="3"/>
        <v>0</v>
      </c>
      <c r="S32" s="298"/>
      <c r="T32" s="298"/>
    </row>
    <row r="33" spans="1:20" ht="15" customHeight="1">
      <c r="A33" s="235">
        <v>27</v>
      </c>
      <c r="B33" s="236" t="s">
        <v>37</v>
      </c>
      <c r="C33" s="25">
        <v>78376</v>
      </c>
      <c r="D33" s="25">
        <v>2290</v>
      </c>
      <c r="E33" s="25">
        <v>39310</v>
      </c>
      <c r="F33" s="204">
        <f t="shared" si="0"/>
        <v>119976</v>
      </c>
      <c r="G33" s="25">
        <v>2746</v>
      </c>
      <c r="H33" s="25">
        <v>9876</v>
      </c>
      <c r="I33" s="25">
        <v>2248</v>
      </c>
      <c r="J33" s="204">
        <f t="shared" si="1"/>
        <v>14870</v>
      </c>
      <c r="K33" s="25">
        <v>6874</v>
      </c>
      <c r="L33" s="25">
        <v>1960</v>
      </c>
      <c r="M33" s="25">
        <v>1069</v>
      </c>
      <c r="N33" s="204">
        <f t="shared" si="2"/>
        <v>9903</v>
      </c>
      <c r="O33" s="25">
        <v>0</v>
      </c>
      <c r="P33" s="25">
        <v>0</v>
      </c>
      <c r="Q33" s="25">
        <v>0</v>
      </c>
      <c r="R33" s="204">
        <f t="shared" si="3"/>
        <v>0</v>
      </c>
      <c r="S33" s="298"/>
      <c r="T33" s="298"/>
    </row>
    <row r="34" spans="1:20" s="303" customFormat="1" ht="15" customHeight="1">
      <c r="A34" s="301"/>
      <c r="B34" s="301" t="s">
        <v>31</v>
      </c>
      <c r="C34" s="32">
        <f>SUM(C28:C33)</f>
        <v>78379</v>
      </c>
      <c r="D34" s="32">
        <f aca="true" t="shared" si="5" ref="D34:R34">SUM(D28:D33)</f>
        <v>2535</v>
      </c>
      <c r="E34" s="32">
        <f t="shared" si="5"/>
        <v>39368</v>
      </c>
      <c r="F34" s="32">
        <f t="shared" si="5"/>
        <v>120282</v>
      </c>
      <c r="G34" s="32">
        <f t="shared" si="5"/>
        <v>16919</v>
      </c>
      <c r="H34" s="32">
        <f t="shared" si="5"/>
        <v>15167</v>
      </c>
      <c r="I34" s="32">
        <f t="shared" si="5"/>
        <v>2302</v>
      </c>
      <c r="J34" s="32">
        <f t="shared" si="5"/>
        <v>34388</v>
      </c>
      <c r="K34" s="32">
        <f t="shared" si="5"/>
        <v>6981</v>
      </c>
      <c r="L34" s="32">
        <f t="shared" si="5"/>
        <v>2369</v>
      </c>
      <c r="M34" s="32">
        <f t="shared" si="5"/>
        <v>1166</v>
      </c>
      <c r="N34" s="32">
        <f t="shared" si="5"/>
        <v>10516</v>
      </c>
      <c r="O34" s="32">
        <f t="shared" si="5"/>
        <v>0</v>
      </c>
      <c r="P34" s="32">
        <f t="shared" si="5"/>
        <v>0</v>
      </c>
      <c r="Q34" s="32">
        <f t="shared" si="5"/>
        <v>0</v>
      </c>
      <c r="R34" s="32">
        <f t="shared" si="5"/>
        <v>0</v>
      </c>
      <c r="S34" s="304"/>
      <c r="T34" s="304"/>
    </row>
    <row r="35" spans="1:20" ht="15" customHeight="1">
      <c r="A35" s="235">
        <v>28</v>
      </c>
      <c r="B35" s="236" t="s">
        <v>38</v>
      </c>
      <c r="C35" s="25">
        <v>0</v>
      </c>
      <c r="D35" s="25">
        <v>0</v>
      </c>
      <c r="E35" s="25">
        <v>0</v>
      </c>
      <c r="F35" s="204">
        <f t="shared" si="0"/>
        <v>0</v>
      </c>
      <c r="G35" s="25">
        <v>0</v>
      </c>
      <c r="H35" s="25">
        <v>0</v>
      </c>
      <c r="I35" s="25">
        <v>0</v>
      </c>
      <c r="J35" s="204">
        <f t="shared" si="1"/>
        <v>0</v>
      </c>
      <c r="K35" s="25">
        <v>0</v>
      </c>
      <c r="L35" s="25">
        <v>0</v>
      </c>
      <c r="M35" s="25">
        <v>0</v>
      </c>
      <c r="N35" s="204">
        <f t="shared" si="2"/>
        <v>0</v>
      </c>
      <c r="O35" s="25">
        <v>0</v>
      </c>
      <c r="P35" s="25">
        <v>0</v>
      </c>
      <c r="Q35" s="25">
        <v>0</v>
      </c>
      <c r="R35" s="204">
        <f t="shared" si="3"/>
        <v>0</v>
      </c>
      <c r="S35" s="298"/>
      <c r="T35" s="298"/>
    </row>
    <row r="36" spans="1:20" ht="15" customHeight="1">
      <c r="A36" s="235">
        <v>29</v>
      </c>
      <c r="B36" s="236" t="s">
        <v>39</v>
      </c>
      <c r="C36" s="25">
        <v>0</v>
      </c>
      <c r="D36" s="25">
        <v>0</v>
      </c>
      <c r="E36" s="25">
        <v>0</v>
      </c>
      <c r="F36" s="204">
        <f t="shared" si="0"/>
        <v>0</v>
      </c>
      <c r="G36" s="25">
        <v>0</v>
      </c>
      <c r="H36" s="25">
        <v>0</v>
      </c>
      <c r="I36" s="25">
        <v>0</v>
      </c>
      <c r="J36" s="204">
        <f t="shared" si="1"/>
        <v>0</v>
      </c>
      <c r="K36" s="25">
        <v>0</v>
      </c>
      <c r="L36" s="25">
        <v>0</v>
      </c>
      <c r="M36" s="25">
        <v>0</v>
      </c>
      <c r="N36" s="204">
        <f t="shared" si="2"/>
        <v>0</v>
      </c>
      <c r="O36" s="25">
        <v>0</v>
      </c>
      <c r="P36" s="25">
        <v>0</v>
      </c>
      <c r="Q36" s="25">
        <v>0</v>
      </c>
      <c r="R36" s="204">
        <f t="shared" si="3"/>
        <v>0</v>
      </c>
      <c r="S36" s="298"/>
      <c r="T36" s="298"/>
    </row>
    <row r="37" spans="1:20" ht="15" customHeight="1">
      <c r="A37" s="235">
        <v>30</v>
      </c>
      <c r="B37" s="236" t="s">
        <v>40</v>
      </c>
      <c r="C37" s="25">
        <v>0</v>
      </c>
      <c r="D37" s="25">
        <v>0</v>
      </c>
      <c r="E37" s="25">
        <v>0</v>
      </c>
      <c r="F37" s="204">
        <f t="shared" si="0"/>
        <v>0</v>
      </c>
      <c r="G37" s="25">
        <v>0</v>
      </c>
      <c r="H37" s="25">
        <v>0</v>
      </c>
      <c r="I37" s="25">
        <v>0</v>
      </c>
      <c r="J37" s="204">
        <f t="shared" si="1"/>
        <v>0</v>
      </c>
      <c r="K37" s="25">
        <v>0</v>
      </c>
      <c r="L37" s="25">
        <v>0</v>
      </c>
      <c r="M37" s="25">
        <v>0</v>
      </c>
      <c r="N37" s="204">
        <f t="shared" si="2"/>
        <v>0</v>
      </c>
      <c r="O37" s="25">
        <v>0</v>
      </c>
      <c r="P37" s="25">
        <v>0</v>
      </c>
      <c r="Q37" s="25">
        <v>0</v>
      </c>
      <c r="R37" s="204">
        <f t="shared" si="3"/>
        <v>0</v>
      </c>
      <c r="S37" s="298"/>
      <c r="T37" s="298"/>
    </row>
    <row r="38" spans="1:20" ht="15" customHeight="1">
      <c r="A38" s="235">
        <v>31</v>
      </c>
      <c r="B38" s="236" t="s">
        <v>41</v>
      </c>
      <c r="C38" s="25">
        <v>4868</v>
      </c>
      <c r="D38" s="25">
        <v>2020</v>
      </c>
      <c r="E38" s="25">
        <v>203</v>
      </c>
      <c r="F38" s="204">
        <f t="shared" si="0"/>
        <v>7091</v>
      </c>
      <c r="G38" s="25">
        <v>3021</v>
      </c>
      <c r="H38" s="25">
        <v>160</v>
      </c>
      <c r="I38" s="25">
        <v>1014</v>
      </c>
      <c r="J38" s="204">
        <f t="shared" si="1"/>
        <v>4195</v>
      </c>
      <c r="K38" s="25">
        <v>241</v>
      </c>
      <c r="L38" s="25">
        <v>28</v>
      </c>
      <c r="M38" s="25">
        <v>26</v>
      </c>
      <c r="N38" s="204">
        <f t="shared" si="2"/>
        <v>295</v>
      </c>
      <c r="O38" s="25">
        <v>0</v>
      </c>
      <c r="P38" s="25">
        <v>0</v>
      </c>
      <c r="Q38" s="25">
        <v>0</v>
      </c>
      <c r="R38" s="204">
        <f t="shared" si="3"/>
        <v>0</v>
      </c>
      <c r="S38" s="298"/>
      <c r="T38" s="298"/>
    </row>
    <row r="39" spans="1:20" ht="15" customHeight="1">
      <c r="A39" s="235">
        <v>32</v>
      </c>
      <c r="B39" s="236" t="s">
        <v>42</v>
      </c>
      <c r="C39" s="25">
        <v>1440</v>
      </c>
      <c r="D39" s="25">
        <v>2072</v>
      </c>
      <c r="E39" s="25">
        <v>430</v>
      </c>
      <c r="F39" s="204">
        <f t="shared" si="0"/>
        <v>3942</v>
      </c>
      <c r="G39" s="25">
        <v>229</v>
      </c>
      <c r="H39" s="25">
        <v>3916</v>
      </c>
      <c r="I39" s="25">
        <v>87</v>
      </c>
      <c r="J39" s="204">
        <f t="shared" si="1"/>
        <v>4232</v>
      </c>
      <c r="K39" s="25">
        <v>739</v>
      </c>
      <c r="L39" s="25">
        <v>1119</v>
      </c>
      <c r="M39" s="25">
        <v>74</v>
      </c>
      <c r="N39" s="204">
        <f t="shared" si="2"/>
        <v>1932</v>
      </c>
      <c r="O39" s="25">
        <v>0</v>
      </c>
      <c r="P39" s="25">
        <v>0</v>
      </c>
      <c r="Q39" s="25">
        <v>0</v>
      </c>
      <c r="R39" s="204">
        <f t="shared" si="3"/>
        <v>0</v>
      </c>
      <c r="S39" s="298"/>
      <c r="T39" s="298"/>
    </row>
    <row r="40" spans="1:20" ht="15" customHeight="1">
      <c r="A40" s="235">
        <v>33</v>
      </c>
      <c r="B40" s="236" t="s">
        <v>43</v>
      </c>
      <c r="C40" s="25">
        <v>122</v>
      </c>
      <c r="D40" s="25">
        <v>153</v>
      </c>
      <c r="E40" s="25">
        <v>0</v>
      </c>
      <c r="F40" s="204">
        <f t="shared" si="0"/>
        <v>275</v>
      </c>
      <c r="G40" s="25">
        <v>616</v>
      </c>
      <c r="H40" s="25">
        <v>448</v>
      </c>
      <c r="I40" s="25">
        <v>0</v>
      </c>
      <c r="J40" s="204">
        <f t="shared" si="1"/>
        <v>1064</v>
      </c>
      <c r="K40" s="25">
        <v>0</v>
      </c>
      <c r="L40" s="25">
        <v>0</v>
      </c>
      <c r="M40" s="25">
        <v>0</v>
      </c>
      <c r="N40" s="204">
        <f t="shared" si="2"/>
        <v>0</v>
      </c>
      <c r="O40" s="25">
        <v>0</v>
      </c>
      <c r="P40" s="25">
        <v>0</v>
      </c>
      <c r="Q40" s="25">
        <v>0</v>
      </c>
      <c r="R40" s="204">
        <f t="shared" si="3"/>
        <v>0</v>
      </c>
      <c r="S40" s="298"/>
      <c r="T40" s="298"/>
    </row>
    <row r="41" spans="1:20" ht="15" customHeight="1">
      <c r="A41" s="235">
        <v>34</v>
      </c>
      <c r="B41" s="236" t="s">
        <v>44</v>
      </c>
      <c r="C41" s="25">
        <v>30</v>
      </c>
      <c r="D41" s="25">
        <v>0</v>
      </c>
      <c r="E41" s="25">
        <v>0</v>
      </c>
      <c r="F41" s="204">
        <f t="shared" si="0"/>
        <v>30</v>
      </c>
      <c r="G41" s="25">
        <v>39</v>
      </c>
      <c r="H41" s="25">
        <v>0</v>
      </c>
      <c r="I41" s="25">
        <v>0</v>
      </c>
      <c r="J41" s="204">
        <f t="shared" si="1"/>
        <v>39</v>
      </c>
      <c r="K41" s="25">
        <v>0</v>
      </c>
      <c r="L41" s="25">
        <v>0</v>
      </c>
      <c r="M41" s="25">
        <v>0</v>
      </c>
      <c r="N41" s="204">
        <f t="shared" si="2"/>
        <v>0</v>
      </c>
      <c r="O41" s="25">
        <v>0</v>
      </c>
      <c r="P41" s="25">
        <v>0</v>
      </c>
      <c r="Q41" s="25">
        <v>0</v>
      </c>
      <c r="R41" s="204">
        <f t="shared" si="3"/>
        <v>0</v>
      </c>
      <c r="S41" s="298"/>
      <c r="T41" s="298"/>
    </row>
    <row r="42" spans="1:20" ht="15" customHeight="1">
      <c r="A42" s="235">
        <v>35</v>
      </c>
      <c r="B42" s="236" t="s">
        <v>45</v>
      </c>
      <c r="C42" s="25">
        <v>0</v>
      </c>
      <c r="D42" s="25">
        <v>0</v>
      </c>
      <c r="E42" s="25">
        <v>0</v>
      </c>
      <c r="F42" s="204">
        <f t="shared" si="0"/>
        <v>0</v>
      </c>
      <c r="G42" s="25">
        <v>513</v>
      </c>
      <c r="H42" s="25">
        <v>4</v>
      </c>
      <c r="I42" s="25">
        <v>2</v>
      </c>
      <c r="J42" s="204">
        <f t="shared" si="1"/>
        <v>519</v>
      </c>
      <c r="K42" s="25">
        <v>161</v>
      </c>
      <c r="L42" s="25">
        <v>27</v>
      </c>
      <c r="M42" s="25">
        <v>8</v>
      </c>
      <c r="N42" s="204">
        <f t="shared" si="2"/>
        <v>196</v>
      </c>
      <c r="O42" s="25">
        <v>9</v>
      </c>
      <c r="P42" s="25">
        <v>0</v>
      </c>
      <c r="Q42" s="25">
        <v>0</v>
      </c>
      <c r="R42" s="204">
        <f t="shared" si="3"/>
        <v>9</v>
      </c>
      <c r="S42" s="298"/>
      <c r="T42" s="298"/>
    </row>
    <row r="43" spans="1:20" ht="15" customHeight="1">
      <c r="A43" s="235">
        <v>36</v>
      </c>
      <c r="B43" s="236" t="s">
        <v>46</v>
      </c>
      <c r="C43" s="25">
        <v>30</v>
      </c>
      <c r="D43" s="25">
        <v>0</v>
      </c>
      <c r="E43" s="25">
        <v>0</v>
      </c>
      <c r="F43" s="204">
        <f t="shared" si="0"/>
        <v>30</v>
      </c>
      <c r="G43" s="25">
        <v>64</v>
      </c>
      <c r="H43" s="25">
        <v>64</v>
      </c>
      <c r="I43" s="25">
        <v>12</v>
      </c>
      <c r="J43" s="204">
        <f t="shared" si="1"/>
        <v>140</v>
      </c>
      <c r="K43" s="25">
        <v>2</v>
      </c>
      <c r="L43" s="25">
        <v>0</v>
      </c>
      <c r="M43" s="25">
        <v>0</v>
      </c>
      <c r="N43" s="204">
        <f t="shared" si="2"/>
        <v>2</v>
      </c>
      <c r="O43" s="25">
        <v>0</v>
      </c>
      <c r="P43" s="25">
        <v>0</v>
      </c>
      <c r="Q43" s="25">
        <v>0</v>
      </c>
      <c r="R43" s="204">
        <f t="shared" si="3"/>
        <v>0</v>
      </c>
      <c r="S43" s="298"/>
      <c r="T43" s="298"/>
    </row>
    <row r="44" spans="1:20" ht="15" customHeight="1">
      <c r="A44" s="235">
        <v>37</v>
      </c>
      <c r="B44" s="236" t="s">
        <v>47</v>
      </c>
      <c r="C44" s="25">
        <v>0</v>
      </c>
      <c r="D44" s="25">
        <v>0</v>
      </c>
      <c r="E44" s="25">
        <v>0</v>
      </c>
      <c r="F44" s="204">
        <f t="shared" si="0"/>
        <v>0</v>
      </c>
      <c r="G44" s="25">
        <v>0</v>
      </c>
      <c r="H44" s="25">
        <v>0</v>
      </c>
      <c r="I44" s="25">
        <v>0</v>
      </c>
      <c r="J44" s="204">
        <f t="shared" si="1"/>
        <v>0</v>
      </c>
      <c r="K44" s="25">
        <v>0</v>
      </c>
      <c r="L44" s="25">
        <v>0</v>
      </c>
      <c r="M44" s="25">
        <v>0</v>
      </c>
      <c r="N44" s="204">
        <f t="shared" si="2"/>
        <v>0</v>
      </c>
      <c r="O44" s="25">
        <v>0</v>
      </c>
      <c r="P44" s="25">
        <v>0</v>
      </c>
      <c r="Q44" s="25">
        <v>0</v>
      </c>
      <c r="R44" s="204">
        <f t="shared" si="3"/>
        <v>0</v>
      </c>
      <c r="S44" s="298"/>
      <c r="T44" s="298"/>
    </row>
    <row r="45" spans="1:20" ht="15" customHeight="1">
      <c r="A45" s="235">
        <v>38</v>
      </c>
      <c r="B45" s="236" t="s">
        <v>48</v>
      </c>
      <c r="C45" s="25">
        <v>0</v>
      </c>
      <c r="D45" s="25">
        <v>0</v>
      </c>
      <c r="E45" s="25">
        <v>1</v>
      </c>
      <c r="F45" s="204">
        <f t="shared" si="0"/>
        <v>1</v>
      </c>
      <c r="G45" s="25">
        <v>0</v>
      </c>
      <c r="H45" s="25">
        <v>42</v>
      </c>
      <c r="I45" s="25">
        <v>11</v>
      </c>
      <c r="J45" s="204">
        <f t="shared" si="1"/>
        <v>53</v>
      </c>
      <c r="K45" s="25">
        <v>0</v>
      </c>
      <c r="L45" s="25">
        <v>0</v>
      </c>
      <c r="M45" s="25">
        <v>0</v>
      </c>
      <c r="N45" s="204">
        <f t="shared" si="2"/>
        <v>0</v>
      </c>
      <c r="O45" s="25">
        <v>0</v>
      </c>
      <c r="P45" s="25">
        <v>0</v>
      </c>
      <c r="Q45" s="25">
        <v>0</v>
      </c>
      <c r="R45" s="204">
        <f t="shared" si="3"/>
        <v>0</v>
      </c>
      <c r="S45" s="298"/>
      <c r="T45" s="298"/>
    </row>
    <row r="46" spans="1:20" ht="15" customHeight="1">
      <c r="A46" s="235">
        <v>39</v>
      </c>
      <c r="B46" s="236" t="s">
        <v>49</v>
      </c>
      <c r="C46" s="25">
        <v>0</v>
      </c>
      <c r="D46" s="25">
        <v>0</v>
      </c>
      <c r="E46" s="25">
        <v>64</v>
      </c>
      <c r="F46" s="204">
        <f t="shared" si="0"/>
        <v>64</v>
      </c>
      <c r="G46" s="25">
        <v>0</v>
      </c>
      <c r="H46" s="25">
        <v>29</v>
      </c>
      <c r="I46" s="25">
        <v>16</v>
      </c>
      <c r="J46" s="204">
        <f t="shared" si="1"/>
        <v>45</v>
      </c>
      <c r="K46" s="25">
        <v>0</v>
      </c>
      <c r="L46" s="25">
        <v>53</v>
      </c>
      <c r="M46" s="25">
        <v>26</v>
      </c>
      <c r="N46" s="204">
        <f t="shared" si="2"/>
        <v>79</v>
      </c>
      <c r="O46" s="25">
        <v>0</v>
      </c>
      <c r="P46" s="25">
        <v>0</v>
      </c>
      <c r="Q46" s="25">
        <v>0</v>
      </c>
      <c r="R46" s="204">
        <f t="shared" si="3"/>
        <v>0</v>
      </c>
      <c r="S46" s="298"/>
      <c r="T46" s="298"/>
    </row>
    <row r="47" spans="1:20" ht="15" customHeight="1">
      <c r="A47" s="235">
        <v>40</v>
      </c>
      <c r="B47" s="236" t="s">
        <v>50</v>
      </c>
      <c r="C47" s="25">
        <v>0</v>
      </c>
      <c r="D47" s="25">
        <v>0</v>
      </c>
      <c r="E47" s="25">
        <v>0</v>
      </c>
      <c r="F47" s="204">
        <f t="shared" si="0"/>
        <v>0</v>
      </c>
      <c r="G47" s="25">
        <v>0</v>
      </c>
      <c r="H47" s="25">
        <v>0</v>
      </c>
      <c r="I47" s="25">
        <v>0</v>
      </c>
      <c r="J47" s="204">
        <f t="shared" si="1"/>
        <v>0</v>
      </c>
      <c r="K47" s="25">
        <v>0</v>
      </c>
      <c r="L47" s="25">
        <v>0</v>
      </c>
      <c r="M47" s="25">
        <v>0</v>
      </c>
      <c r="N47" s="204">
        <f t="shared" si="2"/>
        <v>0</v>
      </c>
      <c r="O47" s="25">
        <v>0</v>
      </c>
      <c r="P47" s="25">
        <v>0</v>
      </c>
      <c r="Q47" s="25">
        <v>0</v>
      </c>
      <c r="R47" s="204">
        <f t="shared" si="3"/>
        <v>0</v>
      </c>
      <c r="S47" s="298"/>
      <c r="T47" s="298"/>
    </row>
    <row r="48" spans="1:20" ht="15" customHeight="1">
      <c r="A48" s="235">
        <v>41</v>
      </c>
      <c r="B48" s="236" t="s">
        <v>51</v>
      </c>
      <c r="C48" s="25">
        <v>6</v>
      </c>
      <c r="D48" s="25">
        <v>0</v>
      </c>
      <c r="E48" s="25">
        <v>0</v>
      </c>
      <c r="F48" s="204">
        <f t="shared" si="0"/>
        <v>6</v>
      </c>
      <c r="G48" s="25">
        <v>23</v>
      </c>
      <c r="H48" s="25">
        <v>0</v>
      </c>
      <c r="I48" s="25">
        <v>0</v>
      </c>
      <c r="J48" s="204">
        <f t="shared" si="1"/>
        <v>23</v>
      </c>
      <c r="K48" s="25">
        <v>9</v>
      </c>
      <c r="L48" s="25">
        <v>0</v>
      </c>
      <c r="M48" s="25">
        <v>0</v>
      </c>
      <c r="N48" s="204">
        <f t="shared" si="2"/>
        <v>9</v>
      </c>
      <c r="O48" s="25">
        <v>0</v>
      </c>
      <c r="P48" s="25">
        <v>0</v>
      </c>
      <c r="Q48" s="25">
        <v>0</v>
      </c>
      <c r="R48" s="204">
        <f t="shared" si="3"/>
        <v>0</v>
      </c>
      <c r="S48" s="298"/>
      <c r="T48" s="298"/>
    </row>
    <row r="49" spans="1:20" ht="15" customHeight="1">
      <c r="A49" s="235">
        <v>42</v>
      </c>
      <c r="B49" s="236" t="s">
        <v>52</v>
      </c>
      <c r="C49" s="25">
        <v>0</v>
      </c>
      <c r="D49" s="25">
        <v>0</v>
      </c>
      <c r="E49" s="25">
        <v>0</v>
      </c>
      <c r="F49" s="204">
        <f t="shared" si="0"/>
        <v>0</v>
      </c>
      <c r="G49" s="25">
        <v>0</v>
      </c>
      <c r="H49" s="25">
        <v>0</v>
      </c>
      <c r="I49" s="25">
        <v>0</v>
      </c>
      <c r="J49" s="204">
        <f t="shared" si="1"/>
        <v>0</v>
      </c>
      <c r="K49" s="25">
        <v>0</v>
      </c>
      <c r="L49" s="25">
        <v>0</v>
      </c>
      <c r="M49" s="25">
        <v>0</v>
      </c>
      <c r="N49" s="204">
        <f t="shared" si="2"/>
        <v>0</v>
      </c>
      <c r="O49" s="25">
        <v>0</v>
      </c>
      <c r="P49" s="25">
        <v>0</v>
      </c>
      <c r="Q49" s="25">
        <v>0</v>
      </c>
      <c r="R49" s="204">
        <f t="shared" si="3"/>
        <v>0</v>
      </c>
      <c r="S49" s="298"/>
      <c r="T49" s="298"/>
    </row>
    <row r="50" spans="1:20" ht="15" customHeight="1">
      <c r="A50" s="235">
        <v>43</v>
      </c>
      <c r="B50" s="236" t="s">
        <v>53</v>
      </c>
      <c r="C50" s="25">
        <v>0</v>
      </c>
      <c r="D50" s="25">
        <v>0</v>
      </c>
      <c r="E50" s="25">
        <v>0</v>
      </c>
      <c r="F50" s="204">
        <f t="shared" si="0"/>
        <v>0</v>
      </c>
      <c r="G50" s="25">
        <v>0</v>
      </c>
      <c r="H50" s="25">
        <v>0</v>
      </c>
      <c r="I50" s="25">
        <v>0</v>
      </c>
      <c r="J50" s="204">
        <f t="shared" si="1"/>
        <v>0</v>
      </c>
      <c r="K50" s="25">
        <v>43</v>
      </c>
      <c r="L50" s="25">
        <v>0</v>
      </c>
      <c r="M50" s="25">
        <v>0</v>
      </c>
      <c r="N50" s="204">
        <f t="shared" si="2"/>
        <v>43</v>
      </c>
      <c r="O50" s="25">
        <v>0</v>
      </c>
      <c r="P50" s="25">
        <v>0</v>
      </c>
      <c r="Q50" s="25">
        <v>0</v>
      </c>
      <c r="R50" s="204">
        <f t="shared" si="3"/>
        <v>0</v>
      </c>
      <c r="S50" s="298"/>
      <c r="T50" s="298"/>
    </row>
    <row r="51" spans="1:20" ht="15" customHeight="1">
      <c r="A51" s="235">
        <v>44</v>
      </c>
      <c r="B51" s="236" t="s">
        <v>54</v>
      </c>
      <c r="C51" s="25">
        <v>0</v>
      </c>
      <c r="D51" s="25">
        <v>0</v>
      </c>
      <c r="E51" s="25">
        <v>0</v>
      </c>
      <c r="F51" s="204">
        <f t="shared" si="0"/>
        <v>0</v>
      </c>
      <c r="G51" s="25">
        <v>0</v>
      </c>
      <c r="H51" s="25">
        <v>0</v>
      </c>
      <c r="I51" s="25">
        <v>0</v>
      </c>
      <c r="J51" s="204">
        <f t="shared" si="1"/>
        <v>0</v>
      </c>
      <c r="K51" s="25">
        <v>0</v>
      </c>
      <c r="L51" s="25">
        <v>0</v>
      </c>
      <c r="M51" s="25">
        <v>0</v>
      </c>
      <c r="N51" s="204">
        <f t="shared" si="2"/>
        <v>0</v>
      </c>
      <c r="O51" s="25">
        <v>0</v>
      </c>
      <c r="P51" s="25">
        <v>0</v>
      </c>
      <c r="Q51" s="25">
        <v>0</v>
      </c>
      <c r="R51" s="204">
        <f t="shared" si="3"/>
        <v>0</v>
      </c>
      <c r="S51" s="298"/>
      <c r="T51" s="298"/>
    </row>
    <row r="52" spans="1:20" ht="15" customHeight="1">
      <c r="A52" s="235">
        <v>45</v>
      </c>
      <c r="B52" s="236" t="s">
        <v>55</v>
      </c>
      <c r="C52" s="25">
        <v>0</v>
      </c>
      <c r="D52" s="25">
        <v>0</v>
      </c>
      <c r="E52" s="25">
        <v>0</v>
      </c>
      <c r="F52" s="204">
        <f t="shared" si="0"/>
        <v>0</v>
      </c>
      <c r="G52" s="25">
        <v>0</v>
      </c>
      <c r="H52" s="25">
        <v>0</v>
      </c>
      <c r="I52" s="25">
        <v>0</v>
      </c>
      <c r="J52" s="204">
        <f t="shared" si="1"/>
        <v>0</v>
      </c>
      <c r="K52" s="25">
        <v>0</v>
      </c>
      <c r="L52" s="25">
        <v>0</v>
      </c>
      <c r="M52" s="25">
        <v>0</v>
      </c>
      <c r="N52" s="204">
        <f t="shared" si="2"/>
        <v>0</v>
      </c>
      <c r="O52" s="25">
        <v>0</v>
      </c>
      <c r="P52" s="25">
        <v>0</v>
      </c>
      <c r="Q52" s="25">
        <v>0</v>
      </c>
      <c r="R52" s="204">
        <f t="shared" si="3"/>
        <v>0</v>
      </c>
      <c r="S52" s="298"/>
      <c r="T52" s="298"/>
    </row>
    <row r="53" spans="1:20" ht="15" customHeight="1">
      <c r="A53" s="235">
        <v>46</v>
      </c>
      <c r="B53" s="236" t="s">
        <v>315</v>
      </c>
      <c r="C53" s="25">
        <v>0</v>
      </c>
      <c r="D53" s="25">
        <v>0</v>
      </c>
      <c r="E53" s="25">
        <v>0</v>
      </c>
      <c r="F53" s="204">
        <f t="shared" si="0"/>
        <v>0</v>
      </c>
      <c r="G53" s="25">
        <v>0</v>
      </c>
      <c r="H53" s="25">
        <v>0</v>
      </c>
      <c r="I53" s="25">
        <v>0</v>
      </c>
      <c r="J53" s="204">
        <f t="shared" si="1"/>
        <v>0</v>
      </c>
      <c r="K53" s="25">
        <v>0</v>
      </c>
      <c r="L53" s="25">
        <v>0</v>
      </c>
      <c r="M53" s="25">
        <v>0</v>
      </c>
      <c r="N53" s="204">
        <f t="shared" si="2"/>
        <v>0</v>
      </c>
      <c r="O53" s="25">
        <v>0</v>
      </c>
      <c r="P53" s="25">
        <v>0</v>
      </c>
      <c r="Q53" s="25">
        <v>0</v>
      </c>
      <c r="R53" s="204">
        <f t="shared" si="3"/>
        <v>0</v>
      </c>
      <c r="S53" s="298"/>
      <c r="T53" s="298"/>
    </row>
    <row r="54" spans="1:20" s="303" customFormat="1" ht="15" customHeight="1">
      <c r="A54" s="301"/>
      <c r="B54" s="301" t="s">
        <v>31</v>
      </c>
      <c r="C54" s="32">
        <f>SUM(C35:C53)</f>
        <v>6496</v>
      </c>
      <c r="D54" s="32">
        <f aca="true" t="shared" si="6" ref="D54:R54">SUM(D35:D53)</f>
        <v>4245</v>
      </c>
      <c r="E54" s="32">
        <f t="shared" si="6"/>
        <v>698</v>
      </c>
      <c r="F54" s="32">
        <f t="shared" si="6"/>
        <v>11439</v>
      </c>
      <c r="G54" s="32">
        <f t="shared" si="6"/>
        <v>4505</v>
      </c>
      <c r="H54" s="32">
        <f t="shared" si="6"/>
        <v>4663</v>
      </c>
      <c r="I54" s="32">
        <f t="shared" si="6"/>
        <v>1142</v>
      </c>
      <c r="J54" s="32">
        <f t="shared" si="6"/>
        <v>10310</v>
      </c>
      <c r="K54" s="32">
        <f t="shared" si="6"/>
        <v>1195</v>
      </c>
      <c r="L54" s="32">
        <f t="shared" si="6"/>
        <v>1227</v>
      </c>
      <c r="M54" s="32">
        <f t="shared" si="6"/>
        <v>134</v>
      </c>
      <c r="N54" s="32">
        <f t="shared" si="6"/>
        <v>2556</v>
      </c>
      <c r="O54" s="32">
        <f t="shared" si="6"/>
        <v>9</v>
      </c>
      <c r="P54" s="32">
        <f t="shared" si="6"/>
        <v>0</v>
      </c>
      <c r="Q54" s="32">
        <f t="shared" si="6"/>
        <v>0</v>
      </c>
      <c r="R54" s="32">
        <f t="shared" si="6"/>
        <v>9</v>
      </c>
      <c r="S54" s="304"/>
      <c r="T54" s="304"/>
    </row>
    <row r="55" spans="1:20" ht="15" customHeight="1">
      <c r="A55" s="235">
        <v>47</v>
      </c>
      <c r="B55" s="236" t="s">
        <v>56</v>
      </c>
      <c r="C55" s="25">
        <v>3084</v>
      </c>
      <c r="D55" s="25">
        <v>24829</v>
      </c>
      <c r="E55" s="25">
        <v>399</v>
      </c>
      <c r="F55" s="204">
        <f t="shared" si="0"/>
        <v>28312</v>
      </c>
      <c r="G55" s="25">
        <v>4315</v>
      </c>
      <c r="H55" s="25">
        <v>7365</v>
      </c>
      <c r="I55" s="25">
        <v>11</v>
      </c>
      <c r="J55" s="204">
        <f t="shared" si="1"/>
        <v>11691</v>
      </c>
      <c r="K55" s="25">
        <v>9486</v>
      </c>
      <c r="L55" s="25">
        <v>2599</v>
      </c>
      <c r="M55" s="25">
        <v>0</v>
      </c>
      <c r="N55" s="204">
        <f t="shared" si="2"/>
        <v>12085</v>
      </c>
      <c r="O55" s="25">
        <v>0</v>
      </c>
      <c r="P55" s="25">
        <v>0</v>
      </c>
      <c r="Q55" s="25">
        <v>0</v>
      </c>
      <c r="R55" s="204">
        <f t="shared" si="3"/>
        <v>0</v>
      </c>
      <c r="S55" s="298"/>
      <c r="T55" s="298"/>
    </row>
    <row r="56" spans="1:20" ht="15" customHeight="1">
      <c r="A56" s="235">
        <v>48</v>
      </c>
      <c r="B56" s="236" t="s">
        <v>57</v>
      </c>
      <c r="C56" s="25">
        <v>9817</v>
      </c>
      <c r="D56" s="25">
        <v>19365</v>
      </c>
      <c r="E56" s="25">
        <v>483</v>
      </c>
      <c r="F56" s="204">
        <f t="shared" si="0"/>
        <v>29665</v>
      </c>
      <c r="G56" s="25">
        <v>1884</v>
      </c>
      <c r="H56" s="25">
        <v>3294</v>
      </c>
      <c r="I56" s="25">
        <v>19</v>
      </c>
      <c r="J56" s="204">
        <f t="shared" si="1"/>
        <v>5197</v>
      </c>
      <c r="K56" s="25">
        <v>1817</v>
      </c>
      <c r="L56" s="25">
        <v>4563</v>
      </c>
      <c r="M56" s="25">
        <v>17</v>
      </c>
      <c r="N56" s="204">
        <f t="shared" si="2"/>
        <v>6397</v>
      </c>
      <c r="O56" s="25">
        <v>0</v>
      </c>
      <c r="P56" s="25">
        <v>0</v>
      </c>
      <c r="Q56" s="25">
        <v>0</v>
      </c>
      <c r="R56" s="204">
        <f t="shared" si="3"/>
        <v>0</v>
      </c>
      <c r="S56" s="298"/>
      <c r="T56" s="298"/>
    </row>
    <row r="57" spans="1:20" ht="15" customHeight="1">
      <c r="A57" s="235">
        <v>49</v>
      </c>
      <c r="B57" s="236" t="s">
        <v>58</v>
      </c>
      <c r="C57" s="25">
        <v>8757.55</v>
      </c>
      <c r="D57" s="25">
        <v>1545</v>
      </c>
      <c r="E57" s="25">
        <v>0</v>
      </c>
      <c r="F57" s="204">
        <f t="shared" si="0"/>
        <v>10302.55</v>
      </c>
      <c r="G57" s="25">
        <v>966.68</v>
      </c>
      <c r="H57" s="25">
        <v>1230.3200000000002</v>
      </c>
      <c r="I57" s="25">
        <v>0</v>
      </c>
      <c r="J57" s="204">
        <f t="shared" si="1"/>
        <v>2197</v>
      </c>
      <c r="K57" s="25">
        <v>979.6999999999999</v>
      </c>
      <c r="L57" s="25">
        <v>30.300000000000068</v>
      </c>
      <c r="M57" s="25">
        <v>0</v>
      </c>
      <c r="N57" s="204">
        <f t="shared" si="2"/>
        <v>1010</v>
      </c>
      <c r="O57" s="25">
        <v>0</v>
      </c>
      <c r="P57" s="25">
        <v>0</v>
      </c>
      <c r="Q57" s="25">
        <v>0</v>
      </c>
      <c r="R57" s="204">
        <f t="shared" si="3"/>
        <v>0</v>
      </c>
      <c r="S57" s="298"/>
      <c r="T57" s="298"/>
    </row>
    <row r="58" spans="1:20" s="303" customFormat="1" ht="15" customHeight="1">
      <c r="A58" s="301"/>
      <c r="B58" s="301" t="s">
        <v>31</v>
      </c>
      <c r="C58" s="32">
        <f>SUM(C55:C57)</f>
        <v>21658.55</v>
      </c>
      <c r="D58" s="32">
        <f aca="true" t="shared" si="7" ref="D58:R58">SUM(D55:D57)</f>
        <v>45739</v>
      </c>
      <c r="E58" s="32">
        <f t="shared" si="7"/>
        <v>882</v>
      </c>
      <c r="F58" s="32">
        <f t="shared" si="7"/>
        <v>68279.55</v>
      </c>
      <c r="G58" s="32">
        <f t="shared" si="7"/>
        <v>7165.68</v>
      </c>
      <c r="H58" s="32">
        <f t="shared" si="7"/>
        <v>11889.32</v>
      </c>
      <c r="I58" s="32">
        <f t="shared" si="7"/>
        <v>30</v>
      </c>
      <c r="J58" s="32">
        <f t="shared" si="7"/>
        <v>19085</v>
      </c>
      <c r="K58" s="32">
        <f t="shared" si="7"/>
        <v>12282.7</v>
      </c>
      <c r="L58" s="32">
        <f t="shared" si="7"/>
        <v>7192.3</v>
      </c>
      <c r="M58" s="32">
        <f t="shared" si="7"/>
        <v>17</v>
      </c>
      <c r="N58" s="32">
        <f t="shared" si="7"/>
        <v>19492</v>
      </c>
      <c r="O58" s="32">
        <f t="shared" si="7"/>
        <v>0</v>
      </c>
      <c r="P58" s="32">
        <f t="shared" si="7"/>
        <v>0</v>
      </c>
      <c r="Q58" s="32">
        <f t="shared" si="7"/>
        <v>0</v>
      </c>
      <c r="R58" s="32">
        <f t="shared" si="7"/>
        <v>0</v>
      </c>
      <c r="S58" s="304"/>
      <c r="T58" s="304"/>
    </row>
    <row r="59" spans="1:20" ht="15" customHeight="1">
      <c r="A59" s="235">
        <v>50</v>
      </c>
      <c r="B59" s="236" t="s">
        <v>59</v>
      </c>
      <c r="C59" s="25">
        <v>2594</v>
      </c>
      <c r="D59" s="25">
        <v>0</v>
      </c>
      <c r="E59" s="25">
        <v>0</v>
      </c>
      <c r="F59" s="204">
        <f t="shared" si="0"/>
        <v>2594</v>
      </c>
      <c r="G59" s="25">
        <v>0</v>
      </c>
      <c r="H59" s="25">
        <v>0</v>
      </c>
      <c r="I59" s="25">
        <v>0</v>
      </c>
      <c r="J59" s="204">
        <f t="shared" si="1"/>
        <v>0</v>
      </c>
      <c r="K59" s="25">
        <v>4826</v>
      </c>
      <c r="L59" s="25">
        <v>6165</v>
      </c>
      <c r="M59" s="25">
        <v>790</v>
      </c>
      <c r="N59" s="204">
        <f t="shared" si="2"/>
        <v>11781</v>
      </c>
      <c r="O59" s="25">
        <v>0</v>
      </c>
      <c r="P59" s="25">
        <v>0</v>
      </c>
      <c r="Q59" s="25">
        <v>0</v>
      </c>
      <c r="R59" s="204">
        <f t="shared" si="3"/>
        <v>0</v>
      </c>
      <c r="S59" s="298"/>
      <c r="T59" s="298"/>
    </row>
    <row r="60" spans="1:20" ht="15" customHeight="1">
      <c r="A60" s="235">
        <v>51</v>
      </c>
      <c r="B60" s="236" t="s">
        <v>60</v>
      </c>
      <c r="C60" s="25">
        <v>1</v>
      </c>
      <c r="D60" s="25">
        <v>1</v>
      </c>
      <c r="E60" s="25">
        <v>1</v>
      </c>
      <c r="F60" s="204">
        <f t="shared" si="0"/>
        <v>3</v>
      </c>
      <c r="G60" s="25">
        <v>2</v>
      </c>
      <c r="H60" s="25">
        <v>2</v>
      </c>
      <c r="I60" s="25">
        <v>2</v>
      </c>
      <c r="J60" s="204">
        <f t="shared" si="1"/>
        <v>6</v>
      </c>
      <c r="K60" s="25">
        <v>3</v>
      </c>
      <c r="L60" s="25">
        <v>3</v>
      </c>
      <c r="M60" s="25">
        <v>3</v>
      </c>
      <c r="N60" s="204">
        <f t="shared" si="2"/>
        <v>9</v>
      </c>
      <c r="O60" s="25">
        <v>9</v>
      </c>
      <c r="P60" s="25">
        <v>9</v>
      </c>
      <c r="Q60" s="25">
        <v>9</v>
      </c>
      <c r="R60" s="204">
        <f t="shared" si="3"/>
        <v>27</v>
      </c>
      <c r="S60" s="298"/>
      <c r="T60" s="298"/>
    </row>
    <row r="61" spans="1:20" s="303" customFormat="1" ht="15" customHeight="1">
      <c r="A61" s="301"/>
      <c r="B61" s="301" t="s">
        <v>31</v>
      </c>
      <c r="C61" s="32">
        <f>SUM(C59:C60)</f>
        <v>2595</v>
      </c>
      <c r="D61" s="32">
        <f aca="true" t="shared" si="8" ref="D61:R61">SUM(D59:D60)</f>
        <v>1</v>
      </c>
      <c r="E61" s="32">
        <f t="shared" si="8"/>
        <v>1</v>
      </c>
      <c r="F61" s="32">
        <f t="shared" si="8"/>
        <v>2597</v>
      </c>
      <c r="G61" s="32">
        <f t="shared" si="8"/>
        <v>2</v>
      </c>
      <c r="H61" s="32">
        <f t="shared" si="8"/>
        <v>2</v>
      </c>
      <c r="I61" s="32">
        <f t="shared" si="8"/>
        <v>2</v>
      </c>
      <c r="J61" s="32">
        <f t="shared" si="8"/>
        <v>6</v>
      </c>
      <c r="K61" s="32">
        <f t="shared" si="8"/>
        <v>4829</v>
      </c>
      <c r="L61" s="32">
        <f t="shared" si="8"/>
        <v>6168</v>
      </c>
      <c r="M61" s="32">
        <f t="shared" si="8"/>
        <v>793</v>
      </c>
      <c r="N61" s="32">
        <f t="shared" si="8"/>
        <v>11790</v>
      </c>
      <c r="O61" s="32">
        <f t="shared" si="8"/>
        <v>9</v>
      </c>
      <c r="P61" s="32">
        <f t="shared" si="8"/>
        <v>9</v>
      </c>
      <c r="Q61" s="32">
        <f t="shared" si="8"/>
        <v>9</v>
      </c>
      <c r="R61" s="32">
        <f t="shared" si="8"/>
        <v>27</v>
      </c>
      <c r="S61" s="304"/>
      <c r="T61" s="304"/>
    </row>
    <row r="62" spans="1:20" s="355" customFormat="1" ht="15" customHeight="1">
      <c r="A62" s="388" t="s">
        <v>0</v>
      </c>
      <c r="B62" s="389"/>
      <c r="C62" s="32">
        <f>C61+C58+C54+C34+C27</f>
        <v>130605.55</v>
      </c>
      <c r="D62" s="32">
        <f aca="true" t="shared" si="9" ref="D62:R62">D61+D58+D54+D34+D27</f>
        <v>141257.64</v>
      </c>
      <c r="E62" s="32">
        <f t="shared" si="9"/>
        <v>55249</v>
      </c>
      <c r="F62" s="32">
        <f t="shared" si="9"/>
        <v>327112.19</v>
      </c>
      <c r="G62" s="32">
        <f t="shared" si="9"/>
        <v>78105.68</v>
      </c>
      <c r="H62" s="32">
        <f t="shared" si="9"/>
        <v>105858.32</v>
      </c>
      <c r="I62" s="32">
        <f t="shared" si="9"/>
        <v>36306</v>
      </c>
      <c r="J62" s="32">
        <f t="shared" si="9"/>
        <v>220270</v>
      </c>
      <c r="K62" s="32">
        <f t="shared" si="9"/>
        <v>42237.7</v>
      </c>
      <c r="L62" s="32">
        <f t="shared" si="9"/>
        <v>53133.100000000006</v>
      </c>
      <c r="M62" s="32">
        <f t="shared" si="9"/>
        <v>20297</v>
      </c>
      <c r="N62" s="32">
        <f t="shared" si="9"/>
        <v>115667.8</v>
      </c>
      <c r="O62" s="32">
        <f t="shared" si="9"/>
        <v>2392</v>
      </c>
      <c r="P62" s="32">
        <f t="shared" si="9"/>
        <v>1238.8600000000001</v>
      </c>
      <c r="Q62" s="32">
        <f t="shared" si="9"/>
        <v>1487</v>
      </c>
      <c r="R62" s="32">
        <f t="shared" si="9"/>
        <v>5117.860000000001</v>
      </c>
      <c r="S62" s="304"/>
      <c r="T62" s="304"/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A62:B62"/>
    <mergeCell ref="A1:P1"/>
    <mergeCell ref="A2:P2"/>
    <mergeCell ref="I3:J3"/>
    <mergeCell ref="N3:O3"/>
    <mergeCell ref="Q1:R1"/>
    <mergeCell ref="Q2:R2"/>
    <mergeCell ref="P3:Q3"/>
    <mergeCell ref="A4:A5"/>
    <mergeCell ref="B4:B5"/>
    <mergeCell ref="C4:F4"/>
    <mergeCell ref="G4:J4"/>
    <mergeCell ref="K4:N4"/>
    <mergeCell ref="O4:R4"/>
  </mergeCells>
  <conditionalFormatting sqref="I3">
    <cfRule type="cellIs" priority="3" dxfId="83" operator="lessThan">
      <formula>0</formula>
    </cfRule>
  </conditionalFormatting>
  <conditionalFormatting sqref="N3">
    <cfRule type="cellIs" priority="2" dxfId="83" operator="lessThan">
      <formula>0</formula>
    </cfRule>
  </conditionalFormatting>
  <conditionalFormatting sqref="P3">
    <cfRule type="cellIs" priority="1" dxfId="83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2015-10-29T06:25:08Z</dcterms:created>
  <dcterms:modified xsi:type="dcterms:W3CDTF">2015-11-13T05:37:39Z</dcterms:modified>
  <cp:category/>
  <cp:version/>
  <cp:contentType/>
  <cp:contentStatus/>
</cp:coreProperties>
</file>